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КРТП\2023\Протокол №02 от 30.01.2023\"/>
    </mc:Choice>
  </mc:AlternateContent>
  <xr:revisionPtr revIDLastSave="0" documentId="13_ncr:1_{DF90DAF5-2A42-460F-81F5-02DF048B2DD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31.01.2023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'31.01.2023'!$A$9:$AB$157</definedName>
    <definedName name="Z_468402B4_8538_4A90_A74A_8ECE297E61CC_.wvu.Cols" localSheetId="0" hidden="1">'31.01.2023'!$C:$J,'31.01.2023'!#REF!</definedName>
    <definedName name="Z_468402B4_8538_4A90_A74A_8ECE297E61CC_.wvu.FilterData" localSheetId="0" hidden="1">'31.01.2023'!$A$9:$AB$157</definedName>
    <definedName name="Z_468402B4_8538_4A90_A74A_8ECE297E61CC_.wvu.PrintTitles" localSheetId="0" hidden="1">'31.01.2023'!$9:$11</definedName>
    <definedName name="Z_468402B4_8538_4A90_A74A_8ECE297E61CC_.wvu.Rows" localSheetId="0" hidden="1">'31.01.2023'!$4:$8,'31.01.2023'!$23:$23,'31.01.2023'!$58:$58,'31.01.2023'!$60:$60,'31.01.2023'!$67:$67,'31.01.2023'!$72:$72,'31.01.2023'!$74:$74,'31.01.2023'!$84:$84,'31.01.2023'!$86:$86,'31.01.2023'!$89:$90,'31.01.2023'!$101:$101,'31.01.2023'!$104:$104,'31.01.2023'!$106:$106,'31.01.2023'!$120:$120,'31.01.2023'!$127:$127,'31.01.2023'!$129:$129,'31.01.2023'!$131:$131,'31.01.2023'!$133:$133,'31.01.2023'!$135:$135,'31.01.2023'!$137:$139,'31.01.2023'!$141:$143,'31.01.2023'!$145:$149,'31.01.2023'!$151:$151</definedName>
    <definedName name="Z_AAB480B9_72E0_4E3D_9576_B2454A9BCF0C_.wvu.Cols" localSheetId="0" hidden="1">'31.01.2023'!$C:$M,'31.01.2023'!#REF!</definedName>
    <definedName name="Z_AAB480B9_72E0_4E3D_9576_B2454A9BCF0C_.wvu.FilterData" localSheetId="0" hidden="1">'31.01.2023'!$A$9:$AB$157</definedName>
    <definedName name="Z_AAB480B9_72E0_4E3D_9576_B2454A9BCF0C_.wvu.PrintTitles" localSheetId="0" hidden="1">'31.01.2023'!$9:$11</definedName>
    <definedName name="Z_AAB480B9_72E0_4E3D_9576_B2454A9BCF0C_.wvu.Rows" localSheetId="0" hidden="1">'31.01.2023'!$4:$8</definedName>
    <definedName name="Z_DE7DAA7A_71DD_4B6F_95C3_00216318F9B8_.wvu.FilterData" localSheetId="0" hidden="1">'31.01.2023'!$A$9:$AB$157</definedName>
    <definedName name="_xlnm.Print_Titles" localSheetId="0">'31.01.2023'!$9:$11</definedName>
  </definedNames>
  <calcPr calcId="181029" fullPrecision="0"/>
  <customWorkbookViews>
    <customWorkbookView name="Лепахина Светлана Владимировна - Личное представление" guid="{AAB480B9-72E0-4E3D-9576-B2454A9BCF0C}" mergeInterval="0" personalView="1" maximized="1" xWindow="-8" yWindow="-8" windowWidth="1936" windowHeight="1056" activeSheetId="1"/>
    <customWorkbookView name="Афанасьева Наталья Николаевна - Личное представление" guid="{468402B4-8538-4A90-A74A-8ECE297E61CC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23" i="2" l="1"/>
  <c r="X140" i="2" l="1"/>
  <c r="U154" i="2" l="1"/>
  <c r="X154" i="2"/>
  <c r="U53" i="2" l="1"/>
  <c r="U55" i="2"/>
  <c r="U57" i="2"/>
  <c r="U59" i="2"/>
  <c r="U61" i="2"/>
  <c r="U63" i="2"/>
  <c r="U65" i="2"/>
  <c r="U67" i="2"/>
  <c r="U69" i="2"/>
  <c r="U71" i="2"/>
  <c r="U73" i="2"/>
  <c r="U75" i="2"/>
  <c r="U77" i="2"/>
  <c r="U79" i="2"/>
  <c r="U81" i="2"/>
  <c r="U83" i="2"/>
  <c r="U85" i="2"/>
  <c r="U87" i="2"/>
  <c r="U89" i="2"/>
  <c r="U91" i="2"/>
  <c r="U93" i="2"/>
  <c r="U95" i="2"/>
  <c r="U96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48" i="2"/>
  <c r="U49" i="2"/>
  <c r="U50" i="2"/>
  <c r="U51" i="2"/>
  <c r="U52" i="2"/>
  <c r="U54" i="2"/>
  <c r="U56" i="2"/>
  <c r="U58" i="2"/>
  <c r="U60" i="2"/>
  <c r="U62" i="2"/>
  <c r="U64" i="2"/>
  <c r="U66" i="2"/>
  <c r="U68" i="2"/>
  <c r="U70" i="2"/>
  <c r="U72" i="2"/>
  <c r="U74" i="2"/>
  <c r="U76" i="2"/>
  <c r="U78" i="2"/>
  <c r="U80" i="2"/>
  <c r="U82" i="2"/>
  <c r="U84" i="2"/>
  <c r="U86" i="2"/>
  <c r="U88" i="2"/>
  <c r="U90" i="2"/>
  <c r="U92" i="2"/>
  <c r="U94" i="2"/>
  <c r="U97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3" i="2"/>
  <c r="X156" i="2" l="1"/>
  <c r="U156" i="2"/>
  <c r="Q156" i="2"/>
  <c r="Q154" i="2"/>
  <c r="K154" i="2" s="1"/>
  <c r="N156" i="2"/>
  <c r="K156" i="2" l="1"/>
  <c r="O153" i="2"/>
  <c r="P153" i="2"/>
  <c r="N141" i="2"/>
  <c r="K141" i="2" s="1"/>
  <c r="N142" i="2"/>
  <c r="K142" i="2" s="1"/>
  <c r="N145" i="2"/>
  <c r="K145" i="2" s="1"/>
  <c r="N146" i="2"/>
  <c r="K146" i="2" s="1"/>
  <c r="N149" i="2"/>
  <c r="K149" i="2" s="1"/>
  <c r="N150" i="2"/>
  <c r="K150" i="2" s="1"/>
  <c r="N14" i="2"/>
  <c r="K14" i="2" s="1"/>
  <c r="N15" i="2"/>
  <c r="K15" i="2" s="1"/>
  <c r="N16" i="2"/>
  <c r="K16" i="2" s="1"/>
  <c r="N17" i="2"/>
  <c r="K17" i="2" s="1"/>
  <c r="N18" i="2"/>
  <c r="K18" i="2" s="1"/>
  <c r="N19" i="2"/>
  <c r="K19" i="2" s="1"/>
  <c r="N20" i="2"/>
  <c r="K20" i="2" s="1"/>
  <c r="N21" i="2"/>
  <c r="K21" i="2" s="1"/>
  <c r="N22" i="2"/>
  <c r="K22" i="2" s="1"/>
  <c r="N23" i="2"/>
  <c r="K23" i="2" s="1"/>
  <c r="N24" i="2"/>
  <c r="K24" i="2" s="1"/>
  <c r="N25" i="2"/>
  <c r="K25" i="2" s="1"/>
  <c r="N26" i="2"/>
  <c r="K26" i="2" s="1"/>
  <c r="N27" i="2"/>
  <c r="K27" i="2" s="1"/>
  <c r="N28" i="2"/>
  <c r="K28" i="2" s="1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K48" i="2" s="1"/>
  <c r="N49" i="2"/>
  <c r="K49" i="2" s="1"/>
  <c r="N50" i="2"/>
  <c r="K50" i="2" s="1"/>
  <c r="N51" i="2"/>
  <c r="K51" i="2" s="1"/>
  <c r="N52" i="2"/>
  <c r="K52" i="2" s="1"/>
  <c r="N53" i="2"/>
  <c r="K53" i="2" s="1"/>
  <c r="N54" i="2"/>
  <c r="K54" i="2" s="1"/>
  <c r="N55" i="2"/>
  <c r="K55" i="2" s="1"/>
  <c r="N56" i="2"/>
  <c r="K56" i="2" s="1"/>
  <c r="N57" i="2"/>
  <c r="K57" i="2" s="1"/>
  <c r="N58" i="2"/>
  <c r="K58" i="2" s="1"/>
  <c r="N59" i="2"/>
  <c r="K59" i="2" s="1"/>
  <c r="N60" i="2"/>
  <c r="K60" i="2" s="1"/>
  <c r="N61" i="2"/>
  <c r="K61" i="2" s="1"/>
  <c r="N62" i="2"/>
  <c r="K62" i="2" s="1"/>
  <c r="N63" i="2"/>
  <c r="K63" i="2" s="1"/>
  <c r="N64" i="2"/>
  <c r="K64" i="2" s="1"/>
  <c r="N65" i="2"/>
  <c r="K65" i="2" s="1"/>
  <c r="N66" i="2"/>
  <c r="K66" i="2" s="1"/>
  <c r="N67" i="2"/>
  <c r="K67" i="2" s="1"/>
  <c r="N68" i="2"/>
  <c r="K68" i="2" s="1"/>
  <c r="N69" i="2"/>
  <c r="K69" i="2" s="1"/>
  <c r="N70" i="2"/>
  <c r="K70" i="2" s="1"/>
  <c r="N71" i="2"/>
  <c r="K71" i="2" s="1"/>
  <c r="N72" i="2"/>
  <c r="K72" i="2" s="1"/>
  <c r="N73" i="2"/>
  <c r="K73" i="2" s="1"/>
  <c r="N74" i="2"/>
  <c r="K74" i="2" s="1"/>
  <c r="N75" i="2"/>
  <c r="K75" i="2" s="1"/>
  <c r="N76" i="2"/>
  <c r="K76" i="2" s="1"/>
  <c r="N77" i="2"/>
  <c r="K77" i="2" s="1"/>
  <c r="N78" i="2"/>
  <c r="K78" i="2" s="1"/>
  <c r="N79" i="2"/>
  <c r="K79" i="2" s="1"/>
  <c r="N80" i="2"/>
  <c r="K80" i="2" s="1"/>
  <c r="N81" i="2"/>
  <c r="K81" i="2" s="1"/>
  <c r="N82" i="2"/>
  <c r="K82" i="2" s="1"/>
  <c r="N83" i="2"/>
  <c r="K83" i="2" s="1"/>
  <c r="N84" i="2"/>
  <c r="K84" i="2" s="1"/>
  <c r="N85" i="2"/>
  <c r="K85" i="2" s="1"/>
  <c r="N86" i="2"/>
  <c r="K86" i="2" s="1"/>
  <c r="N87" i="2"/>
  <c r="K87" i="2" s="1"/>
  <c r="N88" i="2"/>
  <c r="K88" i="2" s="1"/>
  <c r="N89" i="2"/>
  <c r="K89" i="2" s="1"/>
  <c r="N90" i="2"/>
  <c r="K90" i="2" s="1"/>
  <c r="N91" i="2"/>
  <c r="K91" i="2" s="1"/>
  <c r="N92" i="2"/>
  <c r="K92" i="2" s="1"/>
  <c r="N93" i="2"/>
  <c r="K93" i="2" s="1"/>
  <c r="N94" i="2"/>
  <c r="K94" i="2" s="1"/>
  <c r="N95" i="2"/>
  <c r="K95" i="2" s="1"/>
  <c r="N96" i="2"/>
  <c r="K96" i="2" s="1"/>
  <c r="N97" i="2"/>
  <c r="K97" i="2" s="1"/>
  <c r="N98" i="2"/>
  <c r="N99" i="2"/>
  <c r="N100" i="2"/>
  <c r="N101" i="2"/>
  <c r="N102" i="2"/>
  <c r="K102" i="2" s="1"/>
  <c r="N103" i="2"/>
  <c r="K103" i="2" s="1"/>
  <c r="N104" i="2"/>
  <c r="K104" i="2" s="1"/>
  <c r="N105" i="2"/>
  <c r="K105" i="2" s="1"/>
  <c r="N106" i="2"/>
  <c r="K106" i="2" s="1"/>
  <c r="N107" i="2"/>
  <c r="K107" i="2" s="1"/>
  <c r="N108" i="2"/>
  <c r="K108" i="2" s="1"/>
  <c r="N109" i="2"/>
  <c r="K109" i="2" s="1"/>
  <c r="N110" i="2"/>
  <c r="K110" i="2" s="1"/>
  <c r="N111" i="2"/>
  <c r="K111" i="2" s="1"/>
  <c r="N112" i="2"/>
  <c r="K112" i="2" s="1"/>
  <c r="N113" i="2"/>
  <c r="K113" i="2" s="1"/>
  <c r="N114" i="2"/>
  <c r="K114" i="2" s="1"/>
  <c r="N115" i="2"/>
  <c r="K115" i="2" s="1"/>
  <c r="N116" i="2"/>
  <c r="K116" i="2" s="1"/>
  <c r="N117" i="2"/>
  <c r="K117" i="2" s="1"/>
  <c r="N118" i="2"/>
  <c r="K118" i="2" s="1"/>
  <c r="N119" i="2"/>
  <c r="K119" i="2" s="1"/>
  <c r="N120" i="2"/>
  <c r="K120" i="2" s="1"/>
  <c r="N121" i="2"/>
  <c r="K121" i="2" s="1"/>
  <c r="N122" i="2"/>
  <c r="K122" i="2" s="1"/>
  <c r="N123" i="2"/>
  <c r="K123" i="2" s="1"/>
  <c r="N124" i="2"/>
  <c r="K124" i="2" s="1"/>
  <c r="N125" i="2"/>
  <c r="K125" i="2" s="1"/>
  <c r="N126" i="2"/>
  <c r="K126" i="2" s="1"/>
  <c r="N127" i="2"/>
  <c r="K127" i="2" s="1"/>
  <c r="N128" i="2"/>
  <c r="K128" i="2" s="1"/>
  <c r="N129" i="2"/>
  <c r="K129" i="2" s="1"/>
  <c r="N130" i="2"/>
  <c r="K130" i="2" s="1"/>
  <c r="N131" i="2"/>
  <c r="K131" i="2" s="1"/>
  <c r="N132" i="2"/>
  <c r="K132" i="2" s="1"/>
  <c r="N133" i="2"/>
  <c r="K133" i="2" s="1"/>
  <c r="N134" i="2"/>
  <c r="K134" i="2" s="1"/>
  <c r="N135" i="2"/>
  <c r="K135" i="2" s="1"/>
  <c r="N136" i="2"/>
  <c r="K136" i="2" s="1"/>
  <c r="N137" i="2"/>
  <c r="K137" i="2" s="1"/>
  <c r="N138" i="2"/>
  <c r="K138" i="2" s="1"/>
  <c r="N139" i="2"/>
  <c r="K139" i="2" s="1"/>
  <c r="N140" i="2"/>
  <c r="K140" i="2" s="1"/>
  <c r="N143" i="2"/>
  <c r="K143" i="2" s="1"/>
  <c r="N144" i="2"/>
  <c r="K144" i="2" s="1"/>
  <c r="N147" i="2"/>
  <c r="K147" i="2" s="1"/>
  <c r="N148" i="2"/>
  <c r="K148" i="2" s="1"/>
  <c r="N151" i="2"/>
  <c r="K151" i="2" s="1"/>
  <c r="N152" i="2"/>
  <c r="K152" i="2" s="1"/>
  <c r="N13" i="2"/>
  <c r="K13" i="2" s="1"/>
  <c r="N153" i="2" l="1"/>
  <c r="N155" i="2" s="1"/>
  <c r="M157" i="2"/>
  <c r="M154" i="2"/>
  <c r="AB12" i="2"/>
  <c r="AB153" i="2" s="1"/>
  <c r="AB155" i="2" s="1"/>
  <c r="AA12" i="2"/>
  <c r="AA153" i="2" s="1"/>
  <c r="AA155" i="2" s="1"/>
  <c r="Z12" i="2"/>
  <c r="Y12" i="2"/>
  <c r="X12" i="2"/>
  <c r="W12" i="2"/>
  <c r="V12" i="2"/>
  <c r="U12" i="2"/>
  <c r="T12" i="2"/>
  <c r="T153" i="2" s="1"/>
  <c r="T155" i="2" s="1"/>
  <c r="S12" i="2"/>
  <c r="S153" i="2" s="1"/>
  <c r="S155" i="2" s="1"/>
  <c r="R12" i="2"/>
  <c r="R153" i="2" s="1"/>
  <c r="Q12" i="2"/>
  <c r="Q153" i="2" s="1"/>
  <c r="Q155" i="2" s="1"/>
  <c r="M12" i="2"/>
  <c r="M153" i="2" s="1"/>
  <c r="M155" i="2" s="1"/>
  <c r="L12" i="2"/>
  <c r="L153" i="2" s="1"/>
  <c r="L155" i="2" s="1"/>
  <c r="L157" i="2" s="1"/>
  <c r="R155" i="2" l="1"/>
  <c r="R157" i="2" s="1"/>
  <c r="Q157" i="2"/>
  <c r="S157" i="2"/>
  <c r="AA157" i="2"/>
  <c r="T157" i="2"/>
  <c r="AB157" i="2"/>
  <c r="U40" i="2"/>
  <c r="K40" i="2" s="1"/>
  <c r="U101" i="2" l="1"/>
  <c r="K101" i="2" s="1"/>
  <c r="U98" i="2"/>
  <c r="K98" i="2" s="1"/>
  <c r="U100" i="2"/>
  <c r="K100" i="2" s="1"/>
  <c r="U99" i="2"/>
  <c r="K99" i="2" s="1"/>
  <c r="U37" i="2"/>
  <c r="K37" i="2" s="1"/>
  <c r="U41" i="2"/>
  <c r="K41" i="2" s="1"/>
  <c r="U32" i="2"/>
  <c r="K32" i="2" s="1"/>
  <c r="U36" i="2"/>
  <c r="K36" i="2" s="1"/>
  <c r="U44" i="2"/>
  <c r="K44" i="2" s="1"/>
  <c r="U34" i="2"/>
  <c r="K34" i="2" s="1"/>
  <c r="U42" i="2"/>
  <c r="K42" i="2" s="1"/>
  <c r="Z153" i="2"/>
  <c r="Z155" i="2" s="1"/>
  <c r="Z157" i="2" s="1"/>
  <c r="W153" i="2"/>
  <c r="W155" i="2" s="1"/>
  <c r="W157" i="2" s="1"/>
  <c r="U45" i="2"/>
  <c r="K45" i="2" s="1"/>
  <c r="U35" i="2"/>
  <c r="K35" i="2" s="1"/>
  <c r="U38" i="2"/>
  <c r="K38" i="2" s="1"/>
  <c r="U46" i="2"/>
  <c r="K46" i="2" s="1"/>
  <c r="U43" i="2"/>
  <c r="K43" i="2" s="1"/>
  <c r="U33" i="2" l="1"/>
  <c r="K33" i="2" s="1"/>
  <c r="U47" i="2"/>
  <c r="K47" i="2" s="1"/>
  <c r="V153" i="2"/>
  <c r="V155" i="2" s="1"/>
  <c r="V157" i="2" s="1"/>
  <c r="U31" i="2"/>
  <c r="K31" i="2" s="1"/>
  <c r="Y153" i="2"/>
  <c r="Y155" i="2" s="1"/>
  <c r="Y157" i="2" s="1"/>
  <c r="U39" i="2"/>
  <c r="K39" i="2" s="1"/>
  <c r="U29" i="2" l="1"/>
  <c r="K29" i="2" s="1"/>
  <c r="U30" i="2" l="1"/>
  <c r="X153" i="2"/>
  <c r="X155" i="2" s="1"/>
  <c r="X157" i="2" s="1"/>
  <c r="U153" i="2" l="1"/>
  <c r="U155" i="2" s="1"/>
  <c r="U157" i="2" s="1"/>
  <c r="K30" i="2"/>
  <c r="K153" i="2" s="1"/>
  <c r="K155" i="2" s="1"/>
  <c r="K157" i="2" s="1"/>
</calcChain>
</file>

<file path=xl/sharedStrings.xml><?xml version="1.0" encoding="utf-8"?>
<sst xmlns="http://schemas.openxmlformats.org/spreadsheetml/2006/main" count="1059" uniqueCount="552">
  <si>
    <t>№ п/п</t>
  </si>
  <si>
    <t>№ медицинской организации по реестру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</si>
  <si>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</si>
  <si>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</si>
  <si>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</si>
  <si>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</si>
  <si>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</si>
  <si>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</si>
  <si>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</si>
  <si>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</si>
  <si>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</si>
  <si>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</si>
  <si>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</si>
  <si>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</si>
  <si>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</si>
  <si>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</si>
  <si>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</si>
  <si>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</si>
  <si>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</si>
  <si>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</si>
  <si>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</si>
  <si>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</si>
  <si>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</si>
  <si>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</si>
  <si>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</si>
  <si>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</si>
  <si>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</si>
  <si>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</si>
  <si>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</si>
  <si>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</si>
  <si>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</si>
  <si>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</si>
  <si>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</si>
  <si>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</si>
  <si>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</si>
  <si>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</si>
  <si>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</si>
  <si>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</si>
  <si>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"Стоматологическая поликлиника №1 г. Вязники"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</si>
  <si>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</si>
  <si>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</si>
  <si>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</si>
  <si>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</si>
  <si>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</si>
  <si>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</si>
  <si>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</si>
  <si>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</si>
  <si>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</si>
  <si>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</si>
  <si>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</si>
  <si>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</si>
  <si>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</si>
  <si>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</si>
  <si>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</si>
  <si>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</si>
  <si>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</si>
  <si>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</si>
  <si>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</si>
  <si>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</si>
  <si>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</si>
  <si>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</si>
  <si>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</si>
  <si>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</si>
  <si>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</si>
  <si>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</si>
  <si>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</si>
  <si>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</si>
  <si>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</si>
  <si>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</si>
  <si>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</si>
  <si>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</si>
  <si>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</si>
  <si>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</si>
  <si>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</si>
  <si>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</si>
  <si>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</si>
  <si>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</si>
  <si>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</si>
  <si>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</si>
  <si>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</si>
  <si>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</si>
  <si>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</si>
  <si>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</si>
  <si>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</si>
  <si>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</si>
  <si>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</si>
  <si>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</si>
  <si>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</si>
  <si>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</si>
  <si>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</si>
  <si>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</si>
  <si>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</si>
  <si>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</si>
  <si>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</si>
  <si>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</si>
  <si>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ООО "Диализ СП"</t>
  </si>
  <si>
    <t>ООО "Центр новых медицинских технологий"</t>
  </si>
  <si>
    <t>Ивановская область</t>
  </si>
  <si>
    <t>ООО Медицинский центр "Палитра"</t>
  </si>
  <si>
    <t>Наименование медицинской организации</t>
  </si>
  <si>
    <t>ГБУЗ ВО "Вязниковская районная больница"</t>
  </si>
  <si>
    <t>ООО "Свой доктор"</t>
  </si>
  <si>
    <t>ООО "Офтальма"</t>
  </si>
  <si>
    <t>ООО "Олимпия"</t>
  </si>
  <si>
    <t>ООО "Лавмедикл К"</t>
  </si>
  <si>
    <t>Областные медицинские организации:</t>
  </si>
  <si>
    <t>ГБУЗ ВО "Гусь-Хрустальная городская больница"</t>
  </si>
  <si>
    <t>ЧУЗ "Клиническая больница "РЖД-Медицина" города Муром"</t>
  </si>
  <si>
    <t>ФГБУЗ "Медицинский центр "Решма" Федерального медико-биологического агентства"</t>
  </si>
  <si>
    <t>ООО "Мать и дитя Владимир"</t>
  </si>
  <si>
    <t>ООО "Диализ Ковров"</t>
  </si>
  <si>
    <t>ООО "М-Лайн"</t>
  </si>
  <si>
    <t>ООО "Новая медицина для всех"</t>
  </si>
  <si>
    <t>Террито-риальный признак</t>
  </si>
  <si>
    <t>090</t>
  </si>
  <si>
    <t>091</t>
  </si>
  <si>
    <t>092</t>
  </si>
  <si>
    <t>093</t>
  </si>
  <si>
    <t>094</t>
  </si>
  <si>
    <t>095</t>
  </si>
  <si>
    <t>096</t>
  </si>
  <si>
    <t>097</t>
  </si>
  <si>
    <t>01</t>
  </si>
  <si>
    <t>02</t>
  </si>
  <si>
    <t>03</t>
  </si>
  <si>
    <t>Признак формы собст-венности</t>
  </si>
  <si>
    <t>Владимирский межрайонный филиал</t>
  </si>
  <si>
    <t>Александровский межрайонный филиал</t>
  </si>
  <si>
    <t>Ковровский межрайонный филиал</t>
  </si>
  <si>
    <t>Вязниковский межрайонный филиал</t>
  </si>
  <si>
    <t>Гусь-Хрустальный межрайонный филиал</t>
  </si>
  <si>
    <t>Юрьев-Польский межрайонный филиал</t>
  </si>
  <si>
    <t>Муромский межрайонный филиал</t>
  </si>
  <si>
    <t>Собинский межрайонный филиал</t>
  </si>
  <si>
    <t>Наименование межрайоного филиала, ответственного за информационное взаимодействие</t>
  </si>
  <si>
    <t>АО "Муромский стрелочный завод"</t>
  </si>
  <si>
    <t>ООО "ЛПУ МИБС"</t>
  </si>
  <si>
    <t>ООО "Онкоклиника - Владимир"</t>
  </si>
  <si>
    <t>ООО Клиника инновационной диагностики "МедиКа"</t>
  </si>
  <si>
    <t>ЧУЗ "Поликлиника "РЖД-Медицина" города Александров"</t>
  </si>
  <si>
    <t>ООО "Клиника медицинских экспертиз"</t>
  </si>
  <si>
    <t>ООО "Струнинский медицинский центр"</t>
  </si>
  <si>
    <t>ООО "ЛавМедикл"</t>
  </si>
  <si>
    <t xml:space="preserve">АНО «Клинико-диагностический центр «Белая роза» г.Владимир </t>
  </si>
  <si>
    <t>ООО "Объединенная медицинская компания"</t>
  </si>
  <si>
    <t>Курская область</t>
  </si>
  <si>
    <t>город Москва, Московская область</t>
  </si>
  <si>
    <t>ООО "Операционная №1"</t>
  </si>
  <si>
    <t>ООО "Научно-методический центр клинической лабораторной диагностики Ситилаб"</t>
  </si>
  <si>
    <t>ГБУЗ ВО "Центр специализированной фтизиопульмонологической помощи"</t>
  </si>
  <si>
    <t>ООО "Учреждение здравоохранения Областной диагностический центр"</t>
  </si>
  <si>
    <t>ООО "Ядерные медицинские технологии" Владимир</t>
  </si>
  <si>
    <t>ООО "Медар+"</t>
  </si>
  <si>
    <t>ООО "Медсервис"</t>
  </si>
  <si>
    <t>Воронежская область</t>
  </si>
  <si>
    <t>ООО "Диализный центр Нефрос-Воронеж"</t>
  </si>
  <si>
    <t>ООО "Виталаб"</t>
  </si>
  <si>
    <t>ООО "Научно-производственная фирма "Хеликс"</t>
  </si>
  <si>
    <t>ООО НИМЦ "Медика Менте"</t>
  </si>
  <si>
    <t>ООО "Медика Профи"</t>
  </si>
  <si>
    <t>Осуществляющие проведение профилактических медицинских осмотров, в том числе в рамках диспансеризации</t>
  </si>
  <si>
    <t>+</t>
  </si>
  <si>
    <t>330098</t>
  </si>
  <si>
    <t>330099</t>
  </si>
  <si>
    <t>330100</t>
  </si>
  <si>
    <t>330102</t>
  </si>
  <si>
    <t>330103</t>
  </si>
  <si>
    <t>330096</t>
  </si>
  <si>
    <t>330287</t>
  </si>
  <si>
    <t>330104</t>
  </si>
  <si>
    <t>330106</t>
  </si>
  <si>
    <t>330091</t>
  </si>
  <si>
    <t>330326</t>
  </si>
  <si>
    <t>330005</t>
  </si>
  <si>
    <t>330006</t>
  </si>
  <si>
    <t>330008</t>
  </si>
  <si>
    <t>330019</t>
  </si>
  <si>
    <t>330023</t>
  </si>
  <si>
    <t>330025</t>
  </si>
  <si>
    <t>330031</t>
  </si>
  <si>
    <t>330036</t>
  </si>
  <si>
    <t>330038</t>
  </si>
  <si>
    <t>330039</t>
  </si>
  <si>
    <t>330040</t>
  </si>
  <si>
    <t>330043</t>
  </si>
  <si>
    <t>330045</t>
  </si>
  <si>
    <t>330048</t>
  </si>
  <si>
    <t>330054</t>
  </si>
  <si>
    <t>330055</t>
  </si>
  <si>
    <t>330057</t>
  </si>
  <si>
    <t>330058</t>
  </si>
  <si>
    <t>330059</t>
  </si>
  <si>
    <t>330061</t>
  </si>
  <si>
    <t>330071</t>
  </si>
  <si>
    <t>330074</t>
  </si>
  <si>
    <t>330075</t>
  </si>
  <si>
    <t>330079</t>
  </si>
  <si>
    <t>330109</t>
  </si>
  <si>
    <t>330110</t>
  </si>
  <si>
    <t>330113</t>
  </si>
  <si>
    <t>330114</t>
  </si>
  <si>
    <t>330204</t>
  </si>
  <si>
    <t>330211</t>
  </si>
  <si>
    <t>330218</t>
  </si>
  <si>
    <t>330227</t>
  </si>
  <si>
    <t>330233</t>
  </si>
  <si>
    <t>330238</t>
  </si>
  <si>
    <t>330245</t>
  </si>
  <si>
    <t>330248</t>
  </si>
  <si>
    <t>330251</t>
  </si>
  <si>
    <t>330268</t>
  </si>
  <si>
    <t>330272</t>
  </si>
  <si>
    <t>330273</t>
  </si>
  <si>
    <t>330276</t>
  </si>
  <si>
    <t>330278</t>
  </si>
  <si>
    <t>330283</t>
  </si>
  <si>
    <t>330291</t>
  </si>
  <si>
    <t>330292</t>
  </si>
  <si>
    <t>330294</t>
  </si>
  <si>
    <t>330295</t>
  </si>
  <si>
    <t>330296</t>
  </si>
  <si>
    <t>330305</t>
  </si>
  <si>
    <t>330307</t>
  </si>
  <si>
    <t>330310</t>
  </si>
  <si>
    <t>330328</t>
  </si>
  <si>
    <t>330332</t>
  </si>
  <si>
    <t>330333</t>
  </si>
  <si>
    <t>330334</t>
  </si>
  <si>
    <t>330335</t>
  </si>
  <si>
    <t>330336</t>
  </si>
  <si>
    <t>330337</t>
  </si>
  <si>
    <t>330339</t>
  </si>
  <si>
    <t>330356</t>
  </si>
  <si>
    <t>330359</t>
  </si>
  <si>
    <t>330360</t>
  </si>
  <si>
    <t>330363</t>
  </si>
  <si>
    <t>330364</t>
  </si>
  <si>
    <t>330365</t>
  </si>
  <si>
    <t>330368</t>
  </si>
  <si>
    <t>330369</t>
  </si>
  <si>
    <t>330370</t>
  </si>
  <si>
    <t>330372</t>
  </si>
  <si>
    <t>330373</t>
  </si>
  <si>
    <t>330380</t>
  </si>
  <si>
    <t>330384</t>
  </si>
  <si>
    <t>330387</t>
  </si>
  <si>
    <t>330396</t>
  </si>
  <si>
    <t>330398</t>
  </si>
  <si>
    <t>330399</t>
  </si>
  <si>
    <t>330400</t>
  </si>
  <si>
    <t>330401</t>
  </si>
  <si>
    <t>330406</t>
  </si>
  <si>
    <t>330408</t>
  </si>
  <si>
    <t>330409</t>
  </si>
  <si>
    <t>330414</t>
  </si>
  <si>
    <t>330415</t>
  </si>
  <si>
    <t>330417</t>
  </si>
  <si>
    <t>330419</t>
  </si>
  <si>
    <t>330420</t>
  </si>
  <si>
    <t>330421</t>
  </si>
  <si>
    <t>330423</t>
  </si>
  <si>
    <t>330428</t>
  </si>
  <si>
    <t>330431</t>
  </si>
  <si>
    <t>330433</t>
  </si>
  <si>
    <t>330436</t>
  </si>
  <si>
    <t>330438</t>
  </si>
  <si>
    <t>330440</t>
  </si>
  <si>
    <t>330442</t>
  </si>
  <si>
    <t>330444</t>
  </si>
  <si>
    <t>330445</t>
  </si>
  <si>
    <t>330443</t>
  </si>
  <si>
    <t>330446</t>
  </si>
  <si>
    <t>ООО "Независимая лаборатория ИНВИТРО"</t>
  </si>
  <si>
    <t>ООО "Медориа"</t>
  </si>
  <si>
    <t>ООО "Новая медицина в г.Киржач"</t>
  </si>
  <si>
    <t>Адрес электронной почты</t>
  </si>
  <si>
    <t>ФИО руководителя</t>
  </si>
  <si>
    <t>должность руководителя</t>
  </si>
  <si>
    <t>post@odkb33.ru</t>
  </si>
  <si>
    <t>Малинкина Наталья Вадимовна</t>
  </si>
  <si>
    <t xml:space="preserve">Исполняющий обязанности главного врача
</t>
  </si>
  <si>
    <t>glav@vladokvd.elcom.ru</t>
  </si>
  <si>
    <t>Гусева Мария Владимировна</t>
  </si>
  <si>
    <t>Главный врач</t>
  </si>
  <si>
    <t>VLAD_OKB@VLADOKB.RU</t>
  </si>
  <si>
    <t>Безруков Владимир Александрович</t>
  </si>
  <si>
    <t>stat@onko.elcom.ru</t>
  </si>
  <si>
    <t>Зирин Андрей Геннадьевич</t>
  </si>
  <si>
    <t>post@stom.elcom.ru</t>
  </si>
  <si>
    <t>Нелюбина Екатерина Александровна</t>
  </si>
  <si>
    <t>Исполняющий обязанности главного врача</t>
  </si>
  <si>
    <t>jvtgosp@mail.ru</t>
  </si>
  <si>
    <t>Назаров Александр Витальевич</t>
  </si>
  <si>
    <t>center-fiz@ctnter-fiz.elcom.ru</t>
  </si>
  <si>
    <t>Киселёв Вадим Олегович</t>
  </si>
  <si>
    <t>rkdonc@rkdonc.elcom.ru</t>
  </si>
  <si>
    <t>Королькова Ольга Ивановна</t>
  </si>
  <si>
    <t>perinatal@wladimir.ru</t>
  </si>
  <si>
    <t>Туманова Надежда Геннадьевна</t>
  </si>
  <si>
    <t>root@tubdisp.elcom.ru</t>
  </si>
  <si>
    <t>Волченков Григорий Васильевич</t>
  </si>
  <si>
    <t>adm@gkb5.com</t>
  </si>
  <si>
    <t>Замковой Сергей Владимирович</t>
  </si>
  <si>
    <t>VLADIMIR@GKBSMP.ELCOM.RU</t>
  </si>
  <si>
    <t>Уколов Анатолий Анатольевич</t>
  </si>
  <si>
    <t>sekretar@roddom2.elkom.ru</t>
  </si>
  <si>
    <t>Телегин Сергей Евгеньевич</t>
  </si>
  <si>
    <t>gorbol2@gorbol2.elcom.ru</t>
  </si>
  <si>
    <t>Суханов Михаил Юрьевич</t>
  </si>
  <si>
    <t>AD@GB3.ELCOM.RU</t>
  </si>
  <si>
    <t>Савинов Владимир Евгеньевич</t>
  </si>
  <si>
    <t>mail@bolnitsa6.elcom.ru</t>
  </si>
  <si>
    <t>Михайлова Елена Викторовна</t>
  </si>
  <si>
    <t>stom1@stom1.elkom.ru</t>
  </si>
  <si>
    <t>Юшин Антон Владимирович</t>
  </si>
  <si>
    <t>stomat2@stomat2.vladinfo.ru</t>
  </si>
  <si>
    <t>Черняченко Валентина Васильевна</t>
  </si>
  <si>
    <t>stomat3@stomat3.elkom.ru</t>
  </si>
  <si>
    <t>Гусев Анатолий Владимирович</t>
  </si>
  <si>
    <t>1polikp@sekretar.elcom.ru</t>
  </si>
  <si>
    <t>Захарова Ирина Анатольевна</t>
  </si>
  <si>
    <t>root@gp2stud.elcom.ru</t>
  </si>
  <si>
    <t>Овчинникова Елена Васильевна</t>
  </si>
  <si>
    <t>dgb-1@detstvo.elcom.ru</t>
  </si>
  <si>
    <t>Максимова Татьяна Александровна</t>
  </si>
  <si>
    <t>dgsp@mail.ru</t>
  </si>
  <si>
    <t>Кондратьева Анастасия Владимировна</t>
  </si>
  <si>
    <t>doctorbif@1242422.elcom.ru</t>
  </si>
  <si>
    <t>Арефьева Светлана Алексеевна</t>
  </si>
  <si>
    <t>ROOT@SSMP.ELCOM.RU</t>
  </si>
  <si>
    <t>Жуков Георгий Петрович</t>
  </si>
  <si>
    <t>msch33@mvd.ru</t>
  </si>
  <si>
    <t>Замуленко Олег Геннадьевич</t>
  </si>
  <si>
    <t>Начальник</t>
  </si>
  <si>
    <t>OPTICSTYLE@MAIL.RU</t>
  </si>
  <si>
    <t>Титова Елена Владимировна</t>
  </si>
  <si>
    <t>Директор</t>
  </si>
  <si>
    <t>KLINIKA.MID.VLADIMIR@YANDEX.RU</t>
  </si>
  <si>
    <t>Лежнин Сергей Александрович</t>
  </si>
  <si>
    <t>Генеральный директор</t>
  </si>
  <si>
    <t>centreko@rusivf.ru</t>
  </si>
  <si>
    <t>Лебедев Сергей Владимирович</t>
  </si>
  <si>
    <t>Управляющий-индивидуальный предприниматель</t>
  </si>
  <si>
    <t>vlddirect@ldc.ru</t>
  </si>
  <si>
    <t>Щербачев Сергей Олегович</t>
  </si>
  <si>
    <t>nermilova@mrtexpert.ru</t>
  </si>
  <si>
    <t>Ермилова Наталья Александровна</t>
  </si>
  <si>
    <t>Исполнительный директор</t>
  </si>
  <si>
    <t>hd_vladimir@mcp-bbraun.ru</t>
  </si>
  <si>
    <t>Акчурин Максим Ренатович</t>
  </si>
  <si>
    <t>CLINIKA@BR33.RU</t>
  </si>
  <si>
    <t>Фарсобина Анастасия Владимировна</t>
  </si>
  <si>
    <t>INFO@PALITRAMED.RU</t>
  </si>
  <si>
    <t>Зрянина Светлана Николаевна</t>
  </si>
  <si>
    <t>UZ-ODC@YANDEX.RU</t>
  </si>
  <si>
    <t>Силкина Алла Владимировна</t>
  </si>
  <si>
    <t>OOFTALMA@MAIL.RU</t>
  </si>
  <si>
    <t>Курзанов Михаил Александрович</t>
  </si>
  <si>
    <t>Svetlana.Prokopova@fmc-ag.ru</t>
  </si>
  <si>
    <t>Смирнов Алексей Алексеевич</t>
  </si>
  <si>
    <t>KID-MEDICA@MAIL.RU</t>
  </si>
  <si>
    <t>Станчев Анатолий Евгеньевич</t>
  </si>
  <si>
    <t>tv.antonova@kme.life</t>
  </si>
  <si>
    <t>Новосельский Павел Альбертович</t>
  </si>
  <si>
    <t>d.golovanov@pet-net.ru</t>
  </si>
  <si>
    <t xml:space="preserve">Ерешкин Ростислав Олегович </t>
  </si>
  <si>
    <t>medar.plus@mail.ru</t>
  </si>
  <si>
    <t>Юнусов Ринат Магсумович</t>
  </si>
  <si>
    <t>novozhilov245@gmail.com</t>
  </si>
  <si>
    <t>Коптев Андрей Александрович</t>
  </si>
  <si>
    <t>anatoly.stanchev@yandex.ru</t>
  </si>
  <si>
    <t>EVGENY.KATIN96@GMAIL.COM</t>
  </si>
  <si>
    <t>Катин Евгений Вячеславович</t>
  </si>
  <si>
    <t>POP3@HOSPITAL.ELCOM.RU</t>
  </si>
  <si>
    <t>Жилина Ольга Викторовна</t>
  </si>
  <si>
    <t>alex@acrb.elcom.ru</t>
  </si>
  <si>
    <t>Янин Валерий Анатольевич</t>
  </si>
  <si>
    <t>ardb@elcom.ru</t>
  </si>
  <si>
    <t>Галаева Ирина Ивановна</t>
  </si>
  <si>
    <t>stomatology@alexandrov.ru</t>
  </si>
  <si>
    <t>Муханова Ирина Владимировна</t>
  </si>
  <si>
    <t>OPSA@ELCOM.RU</t>
  </si>
  <si>
    <t>Никонова Марина Ивановна</t>
  </si>
  <si>
    <t>struninomed.econom@yandex.ru</t>
  </si>
  <si>
    <t>Аристархов Олег Александрович</t>
  </si>
  <si>
    <t>n.v.pyadushkina@PARASELS.RU</t>
  </si>
  <si>
    <t>Пядушкина Надежда Витальевна</t>
  </si>
  <si>
    <t>root@vz1gorbol.viaz.elcom.ru</t>
  </si>
  <si>
    <t>Максимова Светлана Викторовна</t>
  </si>
  <si>
    <t>root@vzstomatolog.viaz.elcom.ru</t>
  </si>
  <si>
    <t>Лепилова Ольга Васильевна</t>
  </si>
  <si>
    <t>root@vzskorapom.viaz.elkom.ru</t>
  </si>
  <si>
    <t>Устинова Татьяна Степановна</t>
  </si>
  <si>
    <t>DOBRIYDOC@YANDEX.RU</t>
  </si>
  <si>
    <t>OOO_OMK259@MAIL.RU</t>
  </si>
  <si>
    <t>Рынкин Николай Викторович</t>
  </si>
  <si>
    <t>root@zrb.grh.elcom.ru</t>
  </si>
  <si>
    <t>Бондаренко Василий Валентинович</t>
  </si>
  <si>
    <t>cgb@gus.elcom.ru</t>
  </si>
  <si>
    <t>Добрынина Ольга Геннадьевна</t>
  </si>
  <si>
    <t>gusdgb@gus.elkom.ru</t>
  </si>
  <si>
    <t>Рогозина Татьяна Алексеевна</t>
  </si>
  <si>
    <t>dantist@gus.elcom.ru</t>
  </si>
  <si>
    <t>Зубанова Ирина Гарриевна</t>
  </si>
  <si>
    <t>skoray@gus.elcom.ru</t>
  </si>
  <si>
    <t>Тимашева Наталья Александровна</t>
  </si>
  <si>
    <t>deloprurshel@yandex.ru</t>
  </si>
  <si>
    <t>Борисова Изабелла Анатольевна</t>
  </si>
  <si>
    <t>zolotkovomuz@yandex.ru</t>
  </si>
  <si>
    <t>Демина Юлия Викторовна</t>
  </si>
  <si>
    <t xml:space="preserve"> 
Исполняющий обязанности главного врача</t>
  </si>
  <si>
    <t>muzkrb@mail.ru</t>
  </si>
  <si>
    <t>Багамаев Рабадан Багамаевич</t>
  </si>
  <si>
    <t>gusalmed@gmail.com</t>
  </si>
  <si>
    <t>Ермолова Наталья Владимировна</t>
  </si>
  <si>
    <t>OLIMPIYA_MED@MAIL.RU</t>
  </si>
  <si>
    <t>Карданова-Дмитриева Ольга Дмитриевна</t>
  </si>
  <si>
    <t>mail@doktor.kms.elcom.ru</t>
  </si>
  <si>
    <t>Тимкин Сергей Леонидович</t>
  </si>
  <si>
    <t>root@mmuchrb.kzh.elcom.ru</t>
  </si>
  <si>
    <t>Токарев Александр Олегович</t>
  </si>
  <si>
    <t>LAVMEDIKL@MAIL.RU</t>
  </si>
  <si>
    <t>Воронин Александр Анатольевич</t>
  </si>
  <si>
    <t>lyganovanatasha@yandex.ru</t>
  </si>
  <si>
    <t>Жадаев Иван Федорович</t>
  </si>
  <si>
    <t>muz_cgb@kovrov.ru</t>
  </si>
  <si>
    <t>Зинченков Антон Сергеевич</t>
  </si>
  <si>
    <t>mail@kmgb1.ru</t>
  </si>
  <si>
    <t>Плакунов Александр Юрьевич</t>
  </si>
  <si>
    <t>zdrav@kovrov.net</t>
  </si>
  <si>
    <t>Почернина Светлана Борисовна</t>
  </si>
  <si>
    <t>mail@kovsp.ru</t>
  </si>
  <si>
    <t>Михайлова Наталья Эдуардовна</t>
  </si>
  <si>
    <t>mai@kgccmp.ru</t>
  </si>
  <si>
    <t>Якимов Виктор Владимирович</t>
  </si>
  <si>
    <t>kvd@kovrov.ru</t>
  </si>
  <si>
    <t>Кечева Наталья Николаевна</t>
  </si>
  <si>
    <t>melbol@kovrov.ru</t>
  </si>
  <si>
    <t>Петров Вадим Юрьевич</t>
  </si>
  <si>
    <t>INFO@CLINICALCENTER.RU</t>
  </si>
  <si>
    <t>Балясников Максим Владимирович</t>
  </si>
  <si>
    <t>BIOPTICAKOVROV.2010@YANDEX.RU</t>
  </si>
  <si>
    <t>Мурашев Олег Владимирович</t>
  </si>
  <si>
    <t>hd_kovrov@mcp-bbraun.ru</t>
  </si>
  <si>
    <t>INFO@KOLCH-CRB.RU</t>
  </si>
  <si>
    <t>Роганова Елена Львовна</t>
  </si>
  <si>
    <t>stom@kolchrsp.ru</t>
  </si>
  <si>
    <t>Полищук Наталья Александровна</t>
  </si>
  <si>
    <t>crb@melenky.ru</t>
  </si>
  <si>
    <t>Вишняков Валерий Николаевич</t>
  </si>
  <si>
    <t>secretar@mgb1a.mourom.elcom.ru</t>
  </si>
  <si>
    <t>Березкин Андрей Альбертович</t>
  </si>
  <si>
    <t>mgb2@mit.ru</t>
  </si>
  <si>
    <t>Шаров Николай Александрович</t>
  </si>
  <si>
    <t>mgb3@mail.ru</t>
  </si>
  <si>
    <t>Котрова Марина Игоревна</t>
  </si>
  <si>
    <t>gbuzvomsp@mail.ru</t>
  </si>
  <si>
    <t>Галкин Владимир Валентинович</t>
  </si>
  <si>
    <t>secretar@roddommur.ru</t>
  </si>
  <si>
    <t>Овчинников Константин Николаевич</t>
  </si>
  <si>
    <t>dbom2@elcom.ru</t>
  </si>
  <si>
    <t>Пивикина Татьяна Михайловна</t>
  </si>
  <si>
    <t>ssmpl@elkom.ru</t>
  </si>
  <si>
    <t>Сорокин Владимир Вячеславович</t>
  </si>
  <si>
    <t>Карасёва Анастаяи Евгеньевна</t>
  </si>
  <si>
    <t>hospital@murommed.ru</t>
  </si>
  <si>
    <t>Крайнов Сергей Николаевич</t>
  </si>
  <si>
    <t>LPU_MTZ@MAIL.RU</t>
  </si>
  <si>
    <t>Копытина Валентина Михайловна</t>
  </si>
  <si>
    <t>MED@OAOMSZ.RU</t>
  </si>
  <si>
    <t>Бурцев Геннадий Егорович</t>
  </si>
  <si>
    <t>Руководитель</t>
  </si>
  <si>
    <t>REG@NORMA33.RU</t>
  </si>
  <si>
    <t>Соколов Денис Вячеславович</t>
  </si>
  <si>
    <t>ELENA.KISELEVA85@YANDEX.RU</t>
  </si>
  <si>
    <t>Киселёва Елена Михайловна</t>
  </si>
  <si>
    <t>uzer@crb.petush.elcom.ru</t>
  </si>
  <si>
    <t>Снигур Владимир Владимирович</t>
  </si>
  <si>
    <t>POKROVDOK@GMAIL.COM</t>
  </si>
  <si>
    <t>Чемянова Василиса Ивановна</t>
  </si>
  <si>
    <t>NEWMED.POKROV@YANDEX.RU</t>
  </si>
  <si>
    <t>Гаврилюк Александр Владиславович</t>
  </si>
  <si>
    <t>KRUTOVAMILENA@YANDEX.RU</t>
  </si>
  <si>
    <t>Фролова Людмила Николаевна</t>
  </si>
  <si>
    <t>LAVMEDICL@MAIL.RU</t>
  </si>
  <si>
    <t>Воронина Людмила Александровна</t>
  </si>
  <si>
    <t>KUPOV@ONCO.REHAB</t>
  </si>
  <si>
    <t>Купова Елена Викторовна</t>
  </si>
  <si>
    <t>sekr@selcrb.seliv.elkom.ru</t>
  </si>
  <si>
    <t>Дунаев Евгений Геннадьевич</t>
  </si>
  <si>
    <t>sobin@sobzdr.sbn.elkom.ru</t>
  </si>
  <si>
    <t>Муравьева Светлана Анатольевна</t>
  </si>
  <si>
    <t>root@klinik.sd.elkom.ru</t>
  </si>
  <si>
    <t>Трофимов Алексей Владимирович</t>
  </si>
  <si>
    <t>root@crb.souzdal.elcom.ru</t>
  </si>
  <si>
    <t>Пустовой Виктор Анатольевич</t>
  </si>
  <si>
    <t>root@jpscrb.elkom.ru</t>
  </si>
  <si>
    <t>Кондратьев Олег Вячеславович</t>
  </si>
  <si>
    <t>gknefros@mail.ru</t>
  </si>
  <si>
    <t>Ямпольский Анатолий Фомич</t>
  </si>
  <si>
    <t>san_reshma@fmbamail.ru</t>
  </si>
  <si>
    <t>Куликова Юлия Анатольевна</t>
  </si>
  <si>
    <t>Временно исполняющий обязанности главного врача</t>
  </si>
  <si>
    <t>foms@vitalab.expert</t>
  </si>
  <si>
    <t>Романова Татьяна Александровна</t>
  </si>
  <si>
    <t>OMS@ALTRAVITA.RU</t>
  </si>
  <si>
    <t>Яковенко Сергей Александрович</t>
  </si>
  <si>
    <t>OMS@PMT-GROUP.RU</t>
  </si>
  <si>
    <t>Поваренкова Наталия Викторовна</t>
  </si>
  <si>
    <t>OTP_MSK@INVITRO.RU</t>
  </si>
  <si>
    <t>Островский Александр Юрьевич</t>
  </si>
  <si>
    <t>anastasiya.penskaya@citilab.ru</t>
  </si>
  <si>
    <t>Дынкин Игорь Владимирович</t>
  </si>
  <si>
    <t>oms@helix.ru</t>
  </si>
  <si>
    <t>Андрейчук Юрий Владимирович</t>
  </si>
  <si>
    <t>ГБУЗ г.Москвы "Диагностический центр (Центр лабораторных исследований) Департамента здравоохранения города Москвы"</t>
  </si>
  <si>
    <t>dcli@zdrav.mos.ru</t>
  </si>
  <si>
    <t>Комаров Андрей Григорьевич</t>
  </si>
  <si>
    <t>5062462@MAIL.RU</t>
  </si>
  <si>
    <t>Никитский Михаил Николаевич</t>
  </si>
  <si>
    <t>Ставропольский край</t>
  </si>
  <si>
    <t>ФГБУ "Северо-Кавказский федеральный научно-клинический центр ФМБА"</t>
  </si>
  <si>
    <t>sk@fmbamail.ru</t>
  </si>
  <si>
    <t>Тер-Акопов Гукас Николаевич</t>
  </si>
  <si>
    <t>ИТОГО на территории страхования</t>
  </si>
  <si>
    <t>ВСЕГО</t>
  </si>
  <si>
    <t>ИТОГО</t>
  </si>
  <si>
    <t>Неврология</t>
  </si>
  <si>
    <t>Нейрохирургия</t>
  </si>
  <si>
    <t>Неонатология</t>
  </si>
  <si>
    <t>Нефрология</t>
  </si>
  <si>
    <t>Хирургия (комбустиология)</t>
  </si>
  <si>
    <t>за пределами территории страхования</t>
  </si>
  <si>
    <t xml:space="preserve">Норматив </t>
  </si>
  <si>
    <t>Скорая медицинская помощь</t>
  </si>
  <si>
    <t>по профилю "онкология"</t>
  </si>
  <si>
    <t>проведение процедуры экстракорпорального оплодотворения</t>
  </si>
  <si>
    <t>высокотехнологичная медицинская помощь</t>
  </si>
  <si>
    <t>в т.ч. с тромбо-лизисом</t>
  </si>
  <si>
    <t>медицинская реабилитация</t>
  </si>
  <si>
    <t>Медицинская помощь условиях дневных стационаров (включая медицинскую реабилитацию)</t>
  </si>
  <si>
    <t>Специализированная, в том числе высокотехнологичная, медицинская помощь в условиях круглосуточного стационара  (включая медицинскую реабилитацию)</t>
  </si>
  <si>
    <t>специализированная медицинская помощь, оплачиваемая по КСГ заболеваний</t>
  </si>
  <si>
    <t>Финансовое обеспечение оказания застрахованным лицам Владимирской области медицинской помощи на 2023 год</t>
  </si>
  <si>
    <t>(руб.)</t>
  </si>
  <si>
    <t>Отклонение от норматива ("+" превышение)</t>
  </si>
  <si>
    <t xml:space="preserve">Первичная медико-санитарная помощь в амбулаторных условиях </t>
  </si>
  <si>
    <t>Медицинская помощь, оплачиваемая по подушевому нормативу</t>
  </si>
  <si>
    <t>Медицинская помощь, оплачиваемая по единым тарифам</t>
  </si>
  <si>
    <t>Всего, в т.ч.</t>
  </si>
  <si>
    <t>По всем условиям оказания</t>
  </si>
  <si>
    <t>Приложение №5
к протоколу заседания комиссии по разработке территориальной программы обязательного медицинского страхования
от 31.01.2023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</si>
</sst>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2" fillId="0" borderId="0"/>
  </cellStyleXfs>
  <cellXfs count="8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3" fontId="16" fillId="0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0" fillId="0" borderId="0" xfId="0" applyFill="1"/>
    <xf numFmtId="3" fontId="2" fillId="0" borderId="0" xfId="0" applyNumberFormat="1" applyFont="1" applyFill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 indent="3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8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4;&#1086;&#1082;&#1091;&#1084;&#1077;&#1085;&#1090;&#1099;%20&#1058;&#1060;&#1054;&#1052;&#1057;\&#1050;&#1086;&#1084;&#1080;&#1089;&#1089;&#1080;&#1103;%20&#1087;&#1086;%20&#1088;&#1072;&#1079;&#1088;&#1072;&#1073;&#1086;&#1090;&#1082;&#1077;%20&#1058;&#1055;&#1054;&#1052;&#1057;\&#1055;&#1088;&#1086;&#1090;&#1086;&#1082;&#1086;&#1083;&#1099;\2023\&#1055;&#1088;&#1086;&#1090;&#1086;&#1082;&#1086;&#1083;%20&#8470;01%20&#1086;&#1090;%2020.01.2023\&#1055;&#1088;&#1080;&#1083;&#1086;&#1078;&#1077;&#1085;&#1080;&#1077;%20&#8470;__%20&#1057;&#1052;&#1055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4;&#1086;&#1082;&#1091;&#1084;&#1077;&#1085;&#1090;&#1099;%20&#1058;&#1060;&#1054;&#1052;&#1057;\&#1050;&#1086;&#1084;&#1080;&#1089;&#1089;&#1080;&#1103;%20&#1087;&#1086;%20&#1088;&#1072;&#1079;&#1088;&#1072;&#1073;&#1086;&#1090;&#1082;&#1077;%20&#1058;&#1055;&#1054;&#1052;&#1057;\&#1055;&#1088;&#1086;&#1090;&#1086;&#1082;&#1086;&#1083;&#1099;\2023\&#1055;&#1088;&#1086;&#1090;&#1086;&#1082;&#1086;&#1083;%20&#8470;01%20&#1086;&#1090;%2020.01.2023\&#1055;&#1088;&#1080;&#1083;&#1086;&#1078;&#1077;&#1085;&#1080;&#1077;%20&#8470;__%20&#1044;&#1057;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4;&#1086;&#1082;&#1091;&#1084;&#1077;&#1085;&#1090;&#1099;%20&#1058;&#1060;&#1054;&#1052;&#1057;\&#1050;&#1086;&#1084;&#1080;&#1089;&#1089;&#1080;&#1103;%20&#1087;&#1086;%20&#1088;&#1072;&#1079;&#1088;&#1072;&#1073;&#1086;&#1090;&#1082;&#1077;%20&#1058;&#1055;&#1054;&#1052;&#1057;\&#1055;&#1088;&#1086;&#1090;&#1086;&#1082;&#1086;&#1083;&#1099;\2023\&#1055;&#1088;&#1086;&#1090;&#1086;&#1082;&#1086;&#1083;%20&#8470;01%20&#1086;&#1090;%2020.01.2023\&#1055;&#1088;&#1080;&#1083;&#1086;&#1078;&#1077;&#1085;&#1080;&#1077;%20&#8470;__%20&#1050;&#105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1.2023"/>
      <sheetName val="Приложение №__ СМП 2023"/>
    </sheetNames>
    <sheetDataSet>
      <sheetData sheetId="0">
        <row r="11">
          <cell r="K11">
            <v>0</v>
          </cell>
          <cell r="L11">
            <v>0</v>
          </cell>
        </row>
        <row r="153">
          <cell r="L153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01.2023"/>
      <sheetName val="Задание МО"/>
      <sheetName val="Приложение №__ ДС 2023"/>
    </sheetNames>
    <sheetDataSet>
      <sheetData sheetId="0" refreshError="1">
        <row r="12">
          <cell r="K12">
            <v>0</v>
          </cell>
          <cell r="N12">
            <v>0</v>
          </cell>
          <cell r="AA12">
            <v>0</v>
          </cell>
          <cell r="AF12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01.2023"/>
      <sheetName val="Задание МО"/>
      <sheetName val="Приложение №__ КС 2023"/>
    </sheetNames>
    <sheetDataSet>
      <sheetData sheetId="0">
        <row r="11">
          <cell r="K11">
            <v>0</v>
          </cell>
          <cell r="AA11">
            <v>0</v>
          </cell>
          <cell r="AF11">
            <v>0</v>
          </cell>
          <cell r="BC11">
            <v>0</v>
          </cell>
          <cell r="BS11">
            <v>0</v>
          </cell>
          <cell r="BX11">
            <v>0</v>
          </cell>
          <cell r="CU11">
            <v>0</v>
          </cell>
          <cell r="DP11">
            <v>0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GENY.KATIN9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9"/>
  <sheetViews>
    <sheetView showZeros="0" tabSelected="1" zoomScale="90" zoomScaleNormal="90" workbookViewId="0">
      <pane xSplit="10" ySplit="11" topLeftCell="K12" activePane="bottomRight" state="frozen"/>
      <selection pane="topRight" activeCell="K1" sqref="K1"/>
      <selection pane="bottomLeft" activeCell="A11" sqref="A11"/>
      <selection pane="bottomRight" activeCell="A2" sqref="A2:AB2"/>
    </sheetView>
  </sheetViews>
  <sheetFormatPr defaultRowHeight="15" x14ac:dyDescent="0.25"/>
  <cols>
    <col min="1" max="1" width="6.42578125" style="2" customWidth="1"/>
    <col min="2" max="2" width="39.7109375" style="7" customWidth="1"/>
    <col min="3" max="3" width="13.5703125" style="2" hidden="1" customWidth="1"/>
    <col min="4" max="4" width="10.140625" style="6" hidden="1" customWidth="1"/>
    <col min="5" max="5" width="10.42578125" style="6" hidden="1" customWidth="1"/>
    <col min="6" max="6" width="38.85546875" style="8" hidden="1" customWidth="1"/>
    <col min="7" max="7" width="14.5703125" style="2" hidden="1" customWidth="1"/>
    <col min="8" max="10" width="40.5703125" style="8" hidden="1" customWidth="1"/>
    <col min="11" max="11" width="26.5703125" style="8" customWidth="1"/>
    <col min="12" max="12" width="19.28515625" style="20" customWidth="1"/>
    <col min="13" max="16" width="17.28515625" style="34" customWidth="1"/>
    <col min="17" max="20" width="17.5703125" style="4" customWidth="1"/>
    <col min="21" max="22" width="19.85546875" style="4" customWidth="1"/>
    <col min="23" max="23" width="17.28515625" style="4" customWidth="1"/>
    <col min="24" max="28" width="16.85546875" style="4" customWidth="1"/>
    <col min="29" max="16384" width="9.140625" style="1"/>
  </cols>
  <sheetData>
    <row r="1" spans="1:28" ht="58.5" customHeight="1" x14ac:dyDescent="0.25">
      <c r="X1" s="56"/>
      <c r="Y1" s="72" t="s">
        <v>551</v>
      </c>
      <c r="Z1" s="73"/>
      <c r="AA1" s="73"/>
      <c r="AB1" s="73"/>
    </row>
    <row r="2" spans="1:28" s="4" customFormat="1" ht="18.75" x14ac:dyDescent="0.25">
      <c r="A2" s="87" t="s">
        <v>543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s="4" customFormat="1" ht="17.25" customHeight="1" x14ac:dyDescent="0.25">
      <c r="A3" s="3"/>
      <c r="B3" s="7"/>
      <c r="C3" s="3"/>
      <c r="D3" s="5"/>
      <c r="E3" s="5"/>
      <c r="F3" s="7"/>
      <c r="G3" s="3"/>
      <c r="H3" s="7"/>
      <c r="I3" s="7"/>
      <c r="J3" s="7"/>
      <c r="K3" s="7"/>
      <c r="L3" s="18"/>
      <c r="M3" s="26"/>
      <c r="N3" s="26"/>
      <c r="O3" s="26"/>
      <c r="P3" s="26"/>
      <c r="AB3" s="57" t="s">
        <v>544</v>
      </c>
    </row>
    <row r="4" spans="1:28" s="4" customFormat="1" hidden="1" x14ac:dyDescent="0.25">
      <c r="A4" s="3"/>
      <c r="B4" s="7"/>
      <c r="C4" s="3"/>
      <c r="D4" s="5"/>
      <c r="E4" s="5"/>
      <c r="F4" s="7"/>
      <c r="G4" s="3"/>
      <c r="H4" s="7"/>
      <c r="I4" s="7"/>
      <c r="J4" s="7"/>
      <c r="K4" s="7"/>
      <c r="L4" s="18"/>
      <c r="M4" s="26"/>
      <c r="N4" s="26"/>
      <c r="O4" s="26"/>
      <c r="P4" s="26"/>
    </row>
    <row r="5" spans="1:28" s="4" customFormat="1" hidden="1" x14ac:dyDescent="0.25">
      <c r="A5" s="3"/>
      <c r="B5" s="7"/>
      <c r="C5" s="3"/>
      <c r="D5" s="5"/>
      <c r="E5" s="5"/>
      <c r="F5" s="7"/>
      <c r="G5" s="3"/>
      <c r="H5" s="7"/>
      <c r="I5" s="7"/>
      <c r="J5" s="7"/>
      <c r="K5" s="7"/>
      <c r="L5" s="18"/>
      <c r="M5" s="26"/>
      <c r="N5" s="26"/>
      <c r="O5" s="26"/>
      <c r="P5" s="26"/>
    </row>
    <row r="6" spans="1:28" s="4" customFormat="1" hidden="1" x14ac:dyDescent="0.25">
      <c r="A6" s="3"/>
      <c r="B6" s="7"/>
      <c r="C6" s="3"/>
      <c r="D6" s="5"/>
      <c r="E6" s="5"/>
      <c r="F6" s="7"/>
      <c r="G6" s="3"/>
      <c r="H6" s="7"/>
      <c r="I6" s="7"/>
      <c r="J6" s="7"/>
      <c r="K6" s="7"/>
      <c r="L6" s="18"/>
      <c r="M6" s="26"/>
      <c r="N6" s="26"/>
      <c r="O6" s="26"/>
      <c r="P6" s="26"/>
    </row>
    <row r="7" spans="1:28" s="4" customFormat="1" hidden="1" x14ac:dyDescent="0.25">
      <c r="A7" s="3"/>
      <c r="B7" s="7"/>
      <c r="C7" s="3"/>
      <c r="D7" s="5"/>
      <c r="E7" s="5"/>
      <c r="F7" s="7"/>
      <c r="G7" s="3"/>
      <c r="H7" s="7"/>
      <c r="I7" s="7"/>
      <c r="J7" s="7"/>
      <c r="K7" s="7"/>
      <c r="L7" s="18"/>
      <c r="M7" s="26"/>
      <c r="N7" s="26"/>
      <c r="O7" s="26"/>
      <c r="P7" s="26"/>
    </row>
    <row r="8" spans="1:28" s="4" customFormat="1" hidden="1" x14ac:dyDescent="0.25">
      <c r="A8" s="3"/>
      <c r="B8" s="7"/>
      <c r="C8" s="3"/>
      <c r="D8" s="5"/>
      <c r="E8" s="5"/>
      <c r="F8" s="7"/>
      <c r="G8" s="3"/>
      <c r="H8" s="7"/>
      <c r="I8" s="7"/>
      <c r="J8" s="7"/>
      <c r="K8" s="7"/>
      <c r="L8" s="18"/>
      <c r="M8" s="26"/>
      <c r="N8" s="26"/>
      <c r="O8" s="26"/>
      <c r="P8" s="26"/>
    </row>
    <row r="9" spans="1:28" s="4" customFormat="1" ht="78" customHeight="1" x14ac:dyDescent="0.25">
      <c r="A9" s="60" t="s">
        <v>0</v>
      </c>
      <c r="B9" s="60" t="s">
        <v>99</v>
      </c>
      <c r="C9" s="60" t="s">
        <v>1</v>
      </c>
      <c r="D9" s="60" t="s">
        <v>113</v>
      </c>
      <c r="E9" s="60" t="s">
        <v>125</v>
      </c>
      <c r="F9" s="60" t="s">
        <v>134</v>
      </c>
      <c r="G9" s="58" t="s">
        <v>160</v>
      </c>
      <c r="H9" s="60" t="s">
        <v>275</v>
      </c>
      <c r="I9" s="60" t="s">
        <v>276</v>
      </c>
      <c r="J9" s="60" t="s">
        <v>277</v>
      </c>
      <c r="K9" s="68" t="s">
        <v>550</v>
      </c>
      <c r="L9" s="62" t="s">
        <v>534</v>
      </c>
      <c r="M9" s="67"/>
      <c r="N9" s="62" t="s">
        <v>546</v>
      </c>
      <c r="O9" s="63"/>
      <c r="P9" s="64"/>
      <c r="Q9" s="62" t="s">
        <v>540</v>
      </c>
      <c r="R9" s="74"/>
      <c r="S9" s="74"/>
      <c r="T9" s="74"/>
      <c r="U9" s="75" t="s">
        <v>541</v>
      </c>
      <c r="V9" s="76"/>
      <c r="W9" s="76"/>
      <c r="X9" s="76"/>
      <c r="Y9" s="76"/>
      <c r="Z9" s="76"/>
      <c r="AA9" s="76"/>
      <c r="AB9" s="76"/>
    </row>
    <row r="10" spans="1:28" s="4" customFormat="1" ht="42" customHeight="1" x14ac:dyDescent="0.25">
      <c r="A10" s="61"/>
      <c r="B10" s="71"/>
      <c r="C10" s="61"/>
      <c r="D10" s="61"/>
      <c r="E10" s="61"/>
      <c r="F10" s="61"/>
      <c r="G10" s="59"/>
      <c r="H10" s="61"/>
      <c r="I10" s="61"/>
      <c r="J10" s="61"/>
      <c r="K10" s="69"/>
      <c r="L10" s="77" t="s">
        <v>525</v>
      </c>
      <c r="M10" s="77" t="s">
        <v>538</v>
      </c>
      <c r="N10" s="65" t="s">
        <v>549</v>
      </c>
      <c r="O10" s="65" t="s">
        <v>547</v>
      </c>
      <c r="P10" s="65" t="s">
        <v>548</v>
      </c>
      <c r="Q10" s="77" t="s">
        <v>525</v>
      </c>
      <c r="R10" s="79" t="s">
        <v>535</v>
      </c>
      <c r="S10" s="79" t="s">
        <v>536</v>
      </c>
      <c r="T10" s="79" t="s">
        <v>539</v>
      </c>
      <c r="U10" s="81" t="s">
        <v>525</v>
      </c>
      <c r="V10" s="83" t="s">
        <v>535</v>
      </c>
      <c r="W10" s="83" t="s">
        <v>539</v>
      </c>
      <c r="X10" s="85" t="s">
        <v>542</v>
      </c>
      <c r="Y10" s="86"/>
      <c r="Z10" s="86"/>
      <c r="AA10" s="85" t="s">
        <v>537</v>
      </c>
      <c r="AB10" s="86" t="s">
        <v>531</v>
      </c>
    </row>
    <row r="11" spans="1:28" s="31" customFormat="1" ht="114.75" customHeight="1" x14ac:dyDescent="0.25">
      <c r="A11" s="61"/>
      <c r="B11" s="71" t="s">
        <v>99</v>
      </c>
      <c r="C11" s="61" t="s">
        <v>1</v>
      </c>
      <c r="D11" s="61" t="s">
        <v>113</v>
      </c>
      <c r="E11" s="61" t="s">
        <v>125</v>
      </c>
      <c r="F11" s="61" t="s">
        <v>134</v>
      </c>
      <c r="G11" s="59" t="s">
        <v>160</v>
      </c>
      <c r="H11" s="61" t="s">
        <v>275</v>
      </c>
      <c r="I11" s="61" t="s">
        <v>276</v>
      </c>
      <c r="J11" s="61" t="s">
        <v>277</v>
      </c>
      <c r="K11" s="70"/>
      <c r="L11" s="78"/>
      <c r="M11" s="78"/>
      <c r="N11" s="66"/>
      <c r="O11" s="66"/>
      <c r="P11" s="66"/>
      <c r="Q11" s="78" t="s">
        <v>527</v>
      </c>
      <c r="R11" s="80" t="s">
        <v>528</v>
      </c>
      <c r="S11" s="80" t="s">
        <v>529</v>
      </c>
      <c r="T11" s="80" t="s">
        <v>530</v>
      </c>
      <c r="U11" s="82" t="s">
        <v>525</v>
      </c>
      <c r="V11" s="84" t="s">
        <v>535</v>
      </c>
      <c r="W11" s="84" t="s">
        <v>539</v>
      </c>
      <c r="X11" s="50" t="s">
        <v>525</v>
      </c>
      <c r="Y11" s="32" t="s">
        <v>535</v>
      </c>
      <c r="Z11" s="32" t="s">
        <v>539</v>
      </c>
      <c r="AA11" s="50" t="s">
        <v>525</v>
      </c>
      <c r="AB11" s="32" t="s">
        <v>535</v>
      </c>
    </row>
    <row r="12" spans="1:28" s="4" customFormat="1" ht="30" customHeight="1" x14ac:dyDescent="0.25">
      <c r="A12" s="49"/>
      <c r="B12" s="14" t="s">
        <v>105</v>
      </c>
      <c r="C12" s="49"/>
      <c r="D12" s="10"/>
      <c r="E12" s="11" t="s">
        <v>122</v>
      </c>
      <c r="F12" s="9"/>
      <c r="G12" s="49"/>
      <c r="H12" s="9"/>
      <c r="I12" s="9"/>
      <c r="J12" s="9"/>
      <c r="K12" s="52"/>
      <c r="L12" s="27">
        <f>'[1]20.01.2023'!K11</f>
        <v>0</v>
      </c>
      <c r="M12" s="33">
        <f>'[1]20.01.2023'!L11</f>
        <v>0</v>
      </c>
      <c r="N12" s="33"/>
      <c r="O12" s="33"/>
      <c r="P12" s="33"/>
      <c r="Q12" s="16">
        <f>'[2]27.01.2023'!$K12</f>
        <v>0</v>
      </c>
      <c r="R12" s="30">
        <f>'[2]27.01.2023'!$AF12</f>
        <v>0</v>
      </c>
      <c r="S12" s="30">
        <f>'[2]27.01.2023'!$N12</f>
        <v>0</v>
      </c>
      <c r="T12" s="30">
        <f>'[2]27.01.2023'!$AA12</f>
        <v>0</v>
      </c>
      <c r="U12" s="16">
        <f>'[3]27.01.2023'!K11</f>
        <v>0</v>
      </c>
      <c r="V12" s="30">
        <f>'[3]27.01.2023'!$AF11</f>
        <v>0</v>
      </c>
      <c r="W12" s="30">
        <f>'[3]27.01.2023'!$AA11</f>
        <v>0</v>
      </c>
      <c r="X12" s="30">
        <f>'[3]27.01.2023'!$BC11</f>
        <v>0</v>
      </c>
      <c r="Y12" s="30">
        <f>'[3]27.01.2023'!$BX11</f>
        <v>0</v>
      </c>
      <c r="Z12" s="30">
        <f>'[3]27.01.2023'!$BS11</f>
        <v>0</v>
      </c>
      <c r="AA12" s="30">
        <f>'[3]27.01.2023'!$CU11</f>
        <v>0</v>
      </c>
      <c r="AB12" s="30">
        <f>'[3]27.01.2023'!$DP11</f>
        <v>0</v>
      </c>
    </row>
    <row r="13" spans="1:28" s="4" customFormat="1" ht="30" customHeight="1" x14ac:dyDescent="0.25">
      <c r="A13" s="49">
        <v>1</v>
      </c>
      <c r="B13" s="9" t="s">
        <v>2</v>
      </c>
      <c r="C13" s="49" t="s">
        <v>214</v>
      </c>
      <c r="D13" s="10" t="s">
        <v>114</v>
      </c>
      <c r="E13" s="10" t="s">
        <v>122</v>
      </c>
      <c r="F13" s="9" t="s">
        <v>126</v>
      </c>
      <c r="G13" s="49" t="s">
        <v>161</v>
      </c>
      <c r="H13" s="17" t="s">
        <v>278</v>
      </c>
      <c r="I13" s="17" t="s">
        <v>279</v>
      </c>
      <c r="J13" s="17" t="s">
        <v>280</v>
      </c>
      <c r="K13" s="53">
        <f t="shared" ref="K13:K44" si="0">L13+N13+Q13+U13</f>
        <v>517471044.24000001</v>
      </c>
      <c r="L13" s="39"/>
      <c r="M13" s="40"/>
      <c r="N13" s="40">
        <f>O13+P13</f>
        <v>201464295.16999999</v>
      </c>
      <c r="O13" s="40">
        <v>132809316.73</v>
      </c>
      <c r="P13" s="40">
        <v>68654978.439999998</v>
      </c>
      <c r="Q13" s="41">
        <v>16939524.050000001</v>
      </c>
      <c r="R13" s="42">
        <v>0</v>
      </c>
      <c r="S13" s="42">
        <v>0</v>
      </c>
      <c r="T13" s="42">
        <v>0</v>
      </c>
      <c r="U13" s="41">
        <f>X13+AA13</f>
        <v>299067225.01999998</v>
      </c>
      <c r="V13" s="42">
        <v>9534928</v>
      </c>
      <c r="W13" s="42">
        <v>0</v>
      </c>
      <c r="X13" s="42">
        <v>258811550.02000001</v>
      </c>
      <c r="Y13" s="42">
        <v>9534928</v>
      </c>
      <c r="Z13" s="42">
        <v>0</v>
      </c>
      <c r="AA13" s="42">
        <v>40255675</v>
      </c>
      <c r="AB13" s="42"/>
    </row>
    <row r="14" spans="1:28" s="4" customFormat="1" ht="30" customHeight="1" x14ac:dyDescent="0.25">
      <c r="A14" s="49">
        <v>2</v>
      </c>
      <c r="B14" s="9" t="s">
        <v>3</v>
      </c>
      <c r="C14" s="49" t="s">
        <v>210</v>
      </c>
      <c r="D14" s="10" t="s">
        <v>114</v>
      </c>
      <c r="E14" s="10" t="s">
        <v>122</v>
      </c>
      <c r="F14" s="9" t="s">
        <v>126</v>
      </c>
      <c r="G14" s="49"/>
      <c r="H14" s="17" t="s">
        <v>281</v>
      </c>
      <c r="I14" s="17" t="s">
        <v>282</v>
      </c>
      <c r="J14" s="17" t="s">
        <v>283</v>
      </c>
      <c r="K14" s="53">
        <f t="shared" si="0"/>
        <v>109326786.5</v>
      </c>
      <c r="L14" s="39"/>
      <c r="M14" s="40"/>
      <c r="N14" s="40">
        <f t="shared" ref="N14:N77" si="1">O14+P14</f>
        <v>49601431.420000002</v>
      </c>
      <c r="O14" s="40">
        <v>0</v>
      </c>
      <c r="P14" s="40">
        <v>49601431.420000002</v>
      </c>
      <c r="Q14" s="41">
        <v>30925739.77</v>
      </c>
      <c r="R14" s="42">
        <v>0</v>
      </c>
      <c r="S14" s="42">
        <v>0</v>
      </c>
      <c r="T14" s="42">
        <v>0</v>
      </c>
      <c r="U14" s="41">
        <f t="shared" ref="U14:U77" si="2">X14+AA14</f>
        <v>28799615.309999999</v>
      </c>
      <c r="V14" s="42">
        <v>0</v>
      </c>
      <c r="W14" s="42">
        <v>0</v>
      </c>
      <c r="X14" s="42">
        <v>24661740.309999999</v>
      </c>
      <c r="Y14" s="42">
        <v>0</v>
      </c>
      <c r="Z14" s="42">
        <v>0</v>
      </c>
      <c r="AA14" s="42">
        <v>4137875</v>
      </c>
      <c r="AB14" s="42"/>
    </row>
    <row r="15" spans="1:28" s="4" customFormat="1" ht="30" customHeight="1" x14ac:dyDescent="0.25">
      <c r="A15" s="49">
        <v>3</v>
      </c>
      <c r="B15" s="9" t="s">
        <v>4</v>
      </c>
      <c r="C15" s="49" t="s">
        <v>162</v>
      </c>
      <c r="D15" s="10" t="s">
        <v>114</v>
      </c>
      <c r="E15" s="10" t="s">
        <v>122</v>
      </c>
      <c r="F15" s="9" t="s">
        <v>126</v>
      </c>
      <c r="G15" s="49"/>
      <c r="H15" s="17" t="s">
        <v>284</v>
      </c>
      <c r="I15" s="17" t="s">
        <v>285</v>
      </c>
      <c r="J15" s="17" t="s">
        <v>283</v>
      </c>
      <c r="K15" s="53">
        <f t="shared" si="0"/>
        <v>1677302091.9000001</v>
      </c>
      <c r="L15" s="39"/>
      <c r="M15" s="40"/>
      <c r="N15" s="40">
        <f t="shared" si="1"/>
        <v>266952829.71000001</v>
      </c>
      <c r="O15" s="40">
        <v>0</v>
      </c>
      <c r="P15" s="40">
        <v>266952829.71000001</v>
      </c>
      <c r="Q15" s="41">
        <v>44722982.359999999</v>
      </c>
      <c r="R15" s="42">
        <v>28591047</v>
      </c>
      <c r="S15" s="42">
        <v>0</v>
      </c>
      <c r="T15" s="42">
        <v>0</v>
      </c>
      <c r="U15" s="41">
        <f t="shared" si="2"/>
        <v>1365626279.8299999</v>
      </c>
      <c r="V15" s="42">
        <v>98209758.400000006</v>
      </c>
      <c r="W15" s="42">
        <v>0</v>
      </c>
      <c r="X15" s="42">
        <v>854954060.83000004</v>
      </c>
      <c r="Y15" s="42">
        <v>98209758.400000006</v>
      </c>
      <c r="Z15" s="42">
        <v>0</v>
      </c>
      <c r="AA15" s="42">
        <v>510672219</v>
      </c>
      <c r="AB15" s="42"/>
    </row>
    <row r="16" spans="1:28" s="4" customFormat="1" ht="30" customHeight="1" x14ac:dyDescent="0.25">
      <c r="A16" s="49">
        <v>4</v>
      </c>
      <c r="B16" s="9" t="s">
        <v>5</v>
      </c>
      <c r="C16" s="49" t="s">
        <v>166</v>
      </c>
      <c r="D16" s="10" t="s">
        <v>114</v>
      </c>
      <c r="E16" s="10" t="s">
        <v>122</v>
      </c>
      <c r="F16" s="9" t="s">
        <v>126</v>
      </c>
      <c r="G16" s="49"/>
      <c r="H16" s="17" t="s">
        <v>286</v>
      </c>
      <c r="I16" s="17" t="s">
        <v>287</v>
      </c>
      <c r="J16" s="17" t="s">
        <v>283</v>
      </c>
      <c r="K16" s="53">
        <f t="shared" si="0"/>
        <v>1248007934.49</v>
      </c>
      <c r="L16" s="39"/>
      <c r="M16" s="40"/>
      <c r="N16" s="40">
        <f t="shared" si="1"/>
        <v>87894683.950000003</v>
      </c>
      <c r="O16" s="40">
        <v>0</v>
      </c>
      <c r="P16" s="40">
        <v>87894683.950000003</v>
      </c>
      <c r="Q16" s="41">
        <v>239070978.90000001</v>
      </c>
      <c r="R16" s="42">
        <v>218451053.69999999</v>
      </c>
      <c r="S16" s="42">
        <v>0</v>
      </c>
      <c r="T16" s="42">
        <v>0</v>
      </c>
      <c r="U16" s="41">
        <f t="shared" si="2"/>
        <v>921042271.63999999</v>
      </c>
      <c r="V16" s="42">
        <v>878494768.39999998</v>
      </c>
      <c r="W16" s="42">
        <v>0</v>
      </c>
      <c r="X16" s="42">
        <v>796283561.63999999</v>
      </c>
      <c r="Y16" s="42">
        <v>753736058.39999998</v>
      </c>
      <c r="Z16" s="42">
        <v>0</v>
      </c>
      <c r="AA16" s="42">
        <v>124758710</v>
      </c>
      <c r="AB16" s="42">
        <v>124758710</v>
      </c>
    </row>
    <row r="17" spans="1:28" s="4" customFormat="1" ht="30" customHeight="1" x14ac:dyDescent="0.25">
      <c r="A17" s="49">
        <v>5</v>
      </c>
      <c r="B17" s="9" t="s">
        <v>6</v>
      </c>
      <c r="C17" s="49" t="s">
        <v>211</v>
      </c>
      <c r="D17" s="10" t="s">
        <v>114</v>
      </c>
      <c r="E17" s="10" t="s">
        <v>122</v>
      </c>
      <c r="F17" s="9" t="s">
        <v>126</v>
      </c>
      <c r="G17" s="49"/>
      <c r="H17" s="17" t="s">
        <v>288</v>
      </c>
      <c r="I17" s="17" t="s">
        <v>289</v>
      </c>
      <c r="J17" s="17" t="s">
        <v>290</v>
      </c>
      <c r="K17" s="53">
        <f t="shared" si="0"/>
        <v>31380785.07</v>
      </c>
      <c r="L17" s="39"/>
      <c r="M17" s="40"/>
      <c r="N17" s="40">
        <f t="shared" si="1"/>
        <v>31380785.07</v>
      </c>
      <c r="O17" s="40">
        <v>0</v>
      </c>
      <c r="P17" s="40">
        <v>31380785.07</v>
      </c>
      <c r="Q17" s="41">
        <v>0</v>
      </c>
      <c r="R17" s="42">
        <v>0</v>
      </c>
      <c r="S17" s="42">
        <v>0</v>
      </c>
      <c r="T17" s="42">
        <v>0</v>
      </c>
      <c r="U17" s="41">
        <f t="shared" si="2"/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/>
    </row>
    <row r="18" spans="1:28" s="4" customFormat="1" ht="30" customHeight="1" x14ac:dyDescent="0.25">
      <c r="A18" s="49">
        <v>6</v>
      </c>
      <c r="B18" s="9" t="s">
        <v>7</v>
      </c>
      <c r="C18" s="49" t="s">
        <v>212</v>
      </c>
      <c r="D18" s="10" t="s">
        <v>117</v>
      </c>
      <c r="E18" s="10" t="s">
        <v>122</v>
      </c>
      <c r="F18" s="9" t="s">
        <v>128</v>
      </c>
      <c r="G18" s="49"/>
      <c r="H18" s="17" t="s">
        <v>291</v>
      </c>
      <c r="I18" s="17" t="s">
        <v>292</v>
      </c>
      <c r="J18" s="17" t="s">
        <v>283</v>
      </c>
      <c r="K18" s="53">
        <f t="shared" si="0"/>
        <v>28762687.16</v>
      </c>
      <c r="L18" s="39"/>
      <c r="M18" s="40"/>
      <c r="N18" s="40">
        <f t="shared" si="1"/>
        <v>0</v>
      </c>
      <c r="O18" s="40">
        <v>0</v>
      </c>
      <c r="P18" s="40">
        <v>0</v>
      </c>
      <c r="Q18" s="41">
        <v>0</v>
      </c>
      <c r="R18" s="42">
        <v>0</v>
      </c>
      <c r="S18" s="42">
        <v>0</v>
      </c>
      <c r="T18" s="42">
        <v>0</v>
      </c>
      <c r="U18" s="41">
        <f t="shared" si="2"/>
        <v>28762687.16</v>
      </c>
      <c r="V18" s="42">
        <v>0</v>
      </c>
      <c r="W18" s="42">
        <v>0</v>
      </c>
      <c r="X18" s="42">
        <v>28762687.16</v>
      </c>
      <c r="Y18" s="42">
        <v>0</v>
      </c>
      <c r="Z18" s="42">
        <v>0</v>
      </c>
      <c r="AA18" s="42">
        <v>0</v>
      </c>
      <c r="AB18" s="42"/>
    </row>
    <row r="19" spans="1:28" s="4" customFormat="1" ht="30" customHeight="1" x14ac:dyDescent="0.25">
      <c r="A19" s="49">
        <v>7</v>
      </c>
      <c r="B19" s="9" t="s">
        <v>8</v>
      </c>
      <c r="C19" s="49" t="s">
        <v>213</v>
      </c>
      <c r="D19" s="10" t="s">
        <v>114</v>
      </c>
      <c r="E19" s="10" t="s">
        <v>122</v>
      </c>
      <c r="F19" s="9" t="s">
        <v>126</v>
      </c>
      <c r="G19" s="49"/>
      <c r="H19" s="17" t="s">
        <v>293</v>
      </c>
      <c r="I19" s="17" t="s">
        <v>294</v>
      </c>
      <c r="J19" s="17" t="s">
        <v>283</v>
      </c>
      <c r="K19" s="53">
        <f t="shared" si="0"/>
        <v>10339276.890000001</v>
      </c>
      <c r="L19" s="39"/>
      <c r="M19" s="40"/>
      <c r="N19" s="40">
        <f t="shared" si="1"/>
        <v>1219138.08</v>
      </c>
      <c r="O19" s="40">
        <v>0</v>
      </c>
      <c r="P19" s="40">
        <v>1219138.08</v>
      </c>
      <c r="Q19" s="41">
        <v>9120138.8100000005</v>
      </c>
      <c r="R19" s="42">
        <v>0</v>
      </c>
      <c r="S19" s="42">
        <v>0</v>
      </c>
      <c r="T19" s="42">
        <v>0</v>
      </c>
      <c r="U19" s="41">
        <f t="shared" si="2"/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/>
    </row>
    <row r="20" spans="1:28" s="4" customFormat="1" ht="30" customHeight="1" x14ac:dyDescent="0.25">
      <c r="A20" s="49">
        <v>8</v>
      </c>
      <c r="B20" s="9" t="s">
        <v>9</v>
      </c>
      <c r="C20" s="49" t="s">
        <v>224</v>
      </c>
      <c r="D20" s="10" t="s">
        <v>114</v>
      </c>
      <c r="E20" s="10" t="s">
        <v>122</v>
      </c>
      <c r="F20" s="9" t="s">
        <v>126</v>
      </c>
      <c r="G20" s="49"/>
      <c r="H20" s="17" t="s">
        <v>295</v>
      </c>
      <c r="I20" s="17" t="s">
        <v>296</v>
      </c>
      <c r="J20" s="17" t="s">
        <v>283</v>
      </c>
      <c r="K20" s="53">
        <f t="shared" si="0"/>
        <v>173209721.30000001</v>
      </c>
      <c r="L20" s="39"/>
      <c r="M20" s="40"/>
      <c r="N20" s="40">
        <f t="shared" si="1"/>
        <v>557684.28</v>
      </c>
      <c r="O20" s="40">
        <v>0</v>
      </c>
      <c r="P20" s="40">
        <v>557684.28</v>
      </c>
      <c r="Q20" s="41">
        <v>0</v>
      </c>
      <c r="R20" s="42">
        <v>0</v>
      </c>
      <c r="S20" s="42">
        <v>0</v>
      </c>
      <c r="T20" s="42">
        <v>0</v>
      </c>
      <c r="U20" s="41">
        <f t="shared" si="2"/>
        <v>172652037.02000001</v>
      </c>
      <c r="V20" s="42">
        <v>0</v>
      </c>
      <c r="W20" s="42">
        <v>125844921.40000001</v>
      </c>
      <c r="X20" s="42">
        <v>149947507.02000001</v>
      </c>
      <c r="Y20" s="42">
        <v>0</v>
      </c>
      <c r="Z20" s="42">
        <v>125844921.40000001</v>
      </c>
      <c r="AA20" s="42">
        <v>22704530</v>
      </c>
      <c r="AB20" s="42"/>
    </row>
    <row r="21" spans="1:28" s="4" customFormat="1" ht="30" customHeight="1" x14ac:dyDescent="0.25">
      <c r="A21" s="49">
        <v>9</v>
      </c>
      <c r="B21" s="9" t="s">
        <v>10</v>
      </c>
      <c r="C21" s="49" t="s">
        <v>216</v>
      </c>
      <c r="D21" s="10" t="s">
        <v>114</v>
      </c>
      <c r="E21" s="10" t="s">
        <v>122</v>
      </c>
      <c r="F21" s="9" t="s">
        <v>126</v>
      </c>
      <c r="G21" s="49"/>
      <c r="H21" s="17" t="s">
        <v>297</v>
      </c>
      <c r="I21" s="17" t="s">
        <v>298</v>
      </c>
      <c r="J21" s="17" t="s">
        <v>283</v>
      </c>
      <c r="K21" s="53">
        <f t="shared" si="0"/>
        <v>234971937.28</v>
      </c>
      <c r="L21" s="39"/>
      <c r="M21" s="40"/>
      <c r="N21" s="40">
        <f t="shared" si="1"/>
        <v>474457.08</v>
      </c>
      <c r="O21" s="40">
        <v>0</v>
      </c>
      <c r="P21" s="40">
        <v>474457.08</v>
      </c>
      <c r="Q21" s="41">
        <v>0</v>
      </c>
      <c r="R21" s="42">
        <v>0</v>
      </c>
      <c r="S21" s="42">
        <v>0</v>
      </c>
      <c r="T21" s="42">
        <v>0</v>
      </c>
      <c r="U21" s="41">
        <f t="shared" si="2"/>
        <v>234497480.19999999</v>
      </c>
      <c r="V21" s="42">
        <v>0</v>
      </c>
      <c r="W21" s="42">
        <v>0</v>
      </c>
      <c r="X21" s="42">
        <v>234497480.19999999</v>
      </c>
      <c r="Y21" s="42">
        <v>0</v>
      </c>
      <c r="Z21" s="42">
        <v>0</v>
      </c>
      <c r="AA21" s="42">
        <v>0</v>
      </c>
      <c r="AB21" s="42"/>
    </row>
    <row r="22" spans="1:28" s="4" customFormat="1" ht="30" customHeight="1" x14ac:dyDescent="0.25">
      <c r="A22" s="49">
        <v>10</v>
      </c>
      <c r="B22" s="9" t="s">
        <v>149</v>
      </c>
      <c r="C22" s="49" t="s">
        <v>264</v>
      </c>
      <c r="D22" s="10" t="s">
        <v>114</v>
      </c>
      <c r="E22" s="10" t="s">
        <v>122</v>
      </c>
      <c r="F22" s="9" t="s">
        <v>126</v>
      </c>
      <c r="G22" s="49"/>
      <c r="H22" s="17" t="s">
        <v>299</v>
      </c>
      <c r="I22" s="17" t="s">
        <v>300</v>
      </c>
      <c r="J22" s="17" t="s">
        <v>283</v>
      </c>
      <c r="K22" s="53">
        <f t="shared" si="0"/>
        <v>21328967.010000002</v>
      </c>
      <c r="L22" s="39"/>
      <c r="M22" s="40"/>
      <c r="N22" s="40">
        <f t="shared" si="1"/>
        <v>21328967.010000002</v>
      </c>
      <c r="O22" s="40">
        <v>0</v>
      </c>
      <c r="P22" s="40">
        <v>21328967.010000002</v>
      </c>
      <c r="Q22" s="41">
        <v>0</v>
      </c>
      <c r="R22" s="42">
        <v>0</v>
      </c>
      <c r="S22" s="42">
        <v>0</v>
      </c>
      <c r="T22" s="42">
        <v>0</v>
      </c>
      <c r="U22" s="41">
        <f t="shared" si="2"/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/>
    </row>
    <row r="23" spans="1:28" s="4" customFormat="1" ht="30" customHeight="1" x14ac:dyDescent="0.25">
      <c r="A23" s="12"/>
      <c r="B23" s="14" t="s">
        <v>11</v>
      </c>
      <c r="C23" s="12"/>
      <c r="D23" s="10"/>
      <c r="E23" s="10"/>
      <c r="F23" s="9"/>
      <c r="G23" s="49"/>
      <c r="H23" s="9"/>
      <c r="I23" s="9"/>
      <c r="J23" s="9"/>
      <c r="K23" s="53">
        <f t="shared" si="0"/>
        <v>0</v>
      </c>
      <c r="L23" s="39"/>
      <c r="M23" s="40"/>
      <c r="N23" s="40">
        <f t="shared" si="1"/>
        <v>0</v>
      </c>
      <c r="O23" s="40">
        <v>0</v>
      </c>
      <c r="P23" s="40">
        <v>0</v>
      </c>
      <c r="Q23" s="41">
        <v>0</v>
      </c>
      <c r="R23" s="42">
        <v>0</v>
      </c>
      <c r="S23" s="42">
        <v>0</v>
      </c>
      <c r="T23" s="42">
        <v>0</v>
      </c>
      <c r="U23" s="41">
        <f t="shared" si="2"/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/>
    </row>
    <row r="24" spans="1:28" s="4" customFormat="1" ht="30" customHeight="1" x14ac:dyDescent="0.25">
      <c r="A24" s="49">
        <v>11</v>
      </c>
      <c r="B24" s="9" t="s">
        <v>12</v>
      </c>
      <c r="C24" s="49" t="s">
        <v>170</v>
      </c>
      <c r="D24" s="10" t="s">
        <v>114</v>
      </c>
      <c r="E24" s="10" t="s">
        <v>122</v>
      </c>
      <c r="F24" s="9" t="s">
        <v>126</v>
      </c>
      <c r="G24" s="49" t="s">
        <v>161</v>
      </c>
      <c r="H24" s="17" t="s">
        <v>301</v>
      </c>
      <c r="I24" s="17" t="s">
        <v>302</v>
      </c>
      <c r="J24" s="17" t="s">
        <v>283</v>
      </c>
      <c r="K24" s="53">
        <f t="shared" si="0"/>
        <v>956734858.09000003</v>
      </c>
      <c r="L24" s="39"/>
      <c r="M24" s="40"/>
      <c r="N24" s="40">
        <f t="shared" si="1"/>
        <v>427614141.13</v>
      </c>
      <c r="O24" s="40">
        <v>205919452.09</v>
      </c>
      <c r="P24" s="40">
        <v>221694689.03999999</v>
      </c>
      <c r="Q24" s="41">
        <v>209951340.41999999</v>
      </c>
      <c r="R24" s="42">
        <v>106868697.3</v>
      </c>
      <c r="S24" s="42">
        <v>0</v>
      </c>
      <c r="T24" s="42">
        <v>0</v>
      </c>
      <c r="U24" s="41">
        <f t="shared" si="2"/>
        <v>319169376.54000002</v>
      </c>
      <c r="V24" s="42">
        <v>0</v>
      </c>
      <c r="W24" s="42">
        <v>0</v>
      </c>
      <c r="X24" s="42">
        <v>313138516.54000002</v>
      </c>
      <c r="Y24" s="42">
        <v>0</v>
      </c>
      <c r="Z24" s="42">
        <v>0</v>
      </c>
      <c r="AA24" s="42">
        <v>6030860</v>
      </c>
      <c r="AB24" s="42"/>
    </row>
    <row r="25" spans="1:28" s="4" customFormat="1" ht="30" customHeight="1" x14ac:dyDescent="0.25">
      <c r="A25" s="49">
        <v>12</v>
      </c>
      <c r="B25" s="9" t="s">
        <v>13</v>
      </c>
      <c r="C25" s="49" t="s">
        <v>168</v>
      </c>
      <c r="D25" s="10" t="s">
        <v>114</v>
      </c>
      <c r="E25" s="10" t="s">
        <v>122</v>
      </c>
      <c r="F25" s="9" t="s">
        <v>126</v>
      </c>
      <c r="G25" s="49"/>
      <c r="H25" s="17" t="s">
        <v>303</v>
      </c>
      <c r="I25" s="17" t="s">
        <v>304</v>
      </c>
      <c r="J25" s="17" t="s">
        <v>283</v>
      </c>
      <c r="K25" s="53">
        <f t="shared" si="0"/>
        <v>544507230.69000006</v>
      </c>
      <c r="L25" s="39"/>
      <c r="M25" s="40"/>
      <c r="N25" s="40">
        <f t="shared" si="1"/>
        <v>25050701</v>
      </c>
      <c r="O25" s="40">
        <v>0</v>
      </c>
      <c r="P25" s="40">
        <v>25050701</v>
      </c>
      <c r="Q25" s="41">
        <v>0</v>
      </c>
      <c r="R25" s="42">
        <v>0</v>
      </c>
      <c r="S25" s="42">
        <v>0</v>
      </c>
      <c r="T25" s="42">
        <v>0</v>
      </c>
      <c r="U25" s="41">
        <f t="shared" si="2"/>
        <v>519456529.69</v>
      </c>
      <c r="V25" s="42">
        <v>0</v>
      </c>
      <c r="W25" s="42">
        <v>0</v>
      </c>
      <c r="X25" s="42">
        <v>466385048.69</v>
      </c>
      <c r="Y25" s="42">
        <v>0</v>
      </c>
      <c r="Z25" s="42">
        <v>0</v>
      </c>
      <c r="AA25" s="42">
        <v>53071481</v>
      </c>
      <c r="AB25" s="42"/>
    </row>
    <row r="26" spans="1:28" s="4" customFormat="1" ht="30" customHeight="1" x14ac:dyDescent="0.25">
      <c r="A26" s="49">
        <v>13</v>
      </c>
      <c r="B26" s="9" t="s">
        <v>14</v>
      </c>
      <c r="C26" s="49" t="s">
        <v>217</v>
      </c>
      <c r="D26" s="10" t="s">
        <v>114</v>
      </c>
      <c r="E26" s="10" t="s">
        <v>122</v>
      </c>
      <c r="F26" s="9" t="s">
        <v>126</v>
      </c>
      <c r="G26" s="49"/>
      <c r="H26" s="17" t="s">
        <v>305</v>
      </c>
      <c r="I26" s="17" t="s">
        <v>306</v>
      </c>
      <c r="J26" s="17" t="s">
        <v>283</v>
      </c>
      <c r="K26" s="53">
        <f t="shared" si="0"/>
        <v>137482738.99000001</v>
      </c>
      <c r="L26" s="39"/>
      <c r="M26" s="40"/>
      <c r="N26" s="40">
        <f t="shared" si="1"/>
        <v>25238853.09</v>
      </c>
      <c r="O26" s="40">
        <v>0</v>
      </c>
      <c r="P26" s="40">
        <v>25238853.09</v>
      </c>
      <c r="Q26" s="41">
        <v>7314843.3200000003</v>
      </c>
      <c r="R26" s="42">
        <v>0</v>
      </c>
      <c r="S26" s="42">
        <v>0</v>
      </c>
      <c r="T26" s="42">
        <v>0</v>
      </c>
      <c r="U26" s="41">
        <f t="shared" si="2"/>
        <v>104929042.58</v>
      </c>
      <c r="V26" s="42">
        <v>0</v>
      </c>
      <c r="W26" s="42">
        <v>0</v>
      </c>
      <c r="X26" s="42">
        <v>104929042.58</v>
      </c>
      <c r="Y26" s="42">
        <v>0</v>
      </c>
      <c r="Z26" s="42">
        <v>0</v>
      </c>
      <c r="AA26" s="42">
        <v>0</v>
      </c>
      <c r="AB26" s="42"/>
    </row>
    <row r="27" spans="1:28" s="4" customFormat="1" ht="30" customHeight="1" x14ac:dyDescent="0.25">
      <c r="A27" s="49">
        <v>14</v>
      </c>
      <c r="B27" s="9" t="s">
        <v>15</v>
      </c>
      <c r="C27" s="49" t="s">
        <v>169</v>
      </c>
      <c r="D27" s="10" t="s">
        <v>114</v>
      </c>
      <c r="E27" s="10" t="s">
        <v>122</v>
      </c>
      <c r="F27" s="9" t="s">
        <v>126</v>
      </c>
      <c r="G27" s="49" t="s">
        <v>161</v>
      </c>
      <c r="H27" s="17" t="s">
        <v>307</v>
      </c>
      <c r="I27" s="17" t="s">
        <v>308</v>
      </c>
      <c r="J27" s="17" t="s">
        <v>283</v>
      </c>
      <c r="K27" s="53">
        <f t="shared" si="0"/>
        <v>434898793.89999998</v>
      </c>
      <c r="L27" s="39"/>
      <c r="M27" s="40"/>
      <c r="N27" s="40">
        <f t="shared" si="1"/>
        <v>244372253.71000001</v>
      </c>
      <c r="O27" s="40">
        <v>112167523.97</v>
      </c>
      <c r="P27" s="40">
        <v>132204729.73999999</v>
      </c>
      <c r="Q27" s="41">
        <v>87963117.879999995</v>
      </c>
      <c r="R27" s="42">
        <v>55945724.399999999</v>
      </c>
      <c r="S27" s="42">
        <v>0</v>
      </c>
      <c r="T27" s="42">
        <v>0</v>
      </c>
      <c r="U27" s="41">
        <f t="shared" si="2"/>
        <v>102563422.31</v>
      </c>
      <c r="V27" s="42">
        <v>0</v>
      </c>
      <c r="W27" s="42">
        <v>0</v>
      </c>
      <c r="X27" s="42">
        <v>102563422.31</v>
      </c>
      <c r="Y27" s="42">
        <v>0</v>
      </c>
      <c r="Z27" s="42">
        <v>0</v>
      </c>
      <c r="AA27" s="42">
        <v>0</v>
      </c>
      <c r="AB27" s="42"/>
    </row>
    <row r="28" spans="1:28" s="4" customFormat="1" ht="30" customHeight="1" x14ac:dyDescent="0.25">
      <c r="A28" s="49">
        <v>15</v>
      </c>
      <c r="B28" s="9" t="s">
        <v>16</v>
      </c>
      <c r="C28" s="49" t="s">
        <v>197</v>
      </c>
      <c r="D28" s="10" t="s">
        <v>114</v>
      </c>
      <c r="E28" s="10" t="s">
        <v>122</v>
      </c>
      <c r="F28" s="9" t="s">
        <v>126</v>
      </c>
      <c r="G28" s="49" t="s">
        <v>161</v>
      </c>
      <c r="H28" s="17" t="s">
        <v>309</v>
      </c>
      <c r="I28" s="17" t="s">
        <v>310</v>
      </c>
      <c r="J28" s="17" t="s">
        <v>283</v>
      </c>
      <c r="K28" s="53">
        <f t="shared" si="0"/>
        <v>938636930.55999994</v>
      </c>
      <c r="L28" s="39"/>
      <c r="M28" s="40"/>
      <c r="N28" s="40">
        <f t="shared" si="1"/>
        <v>314155360.60000002</v>
      </c>
      <c r="O28" s="40">
        <v>192576002.05000001</v>
      </c>
      <c r="P28" s="40">
        <v>121579358.55</v>
      </c>
      <c r="Q28" s="41">
        <v>24928227.120000001</v>
      </c>
      <c r="R28" s="42">
        <v>0</v>
      </c>
      <c r="S28" s="42">
        <v>0</v>
      </c>
      <c r="T28" s="42">
        <v>0</v>
      </c>
      <c r="U28" s="41">
        <f t="shared" si="2"/>
        <v>599553342.84000003</v>
      </c>
      <c r="V28" s="42">
        <v>0</v>
      </c>
      <c r="W28" s="42">
        <v>0</v>
      </c>
      <c r="X28" s="42">
        <v>327462624.83999997</v>
      </c>
      <c r="Y28" s="42">
        <v>0</v>
      </c>
      <c r="Z28" s="42">
        <v>0</v>
      </c>
      <c r="AA28" s="42">
        <v>272090718</v>
      </c>
      <c r="AB28" s="42"/>
    </row>
    <row r="29" spans="1:28" s="4" customFormat="1" ht="30" customHeight="1" x14ac:dyDescent="0.25">
      <c r="A29" s="49">
        <v>16</v>
      </c>
      <c r="B29" s="9" t="s">
        <v>17</v>
      </c>
      <c r="C29" s="49" t="s">
        <v>163</v>
      </c>
      <c r="D29" s="10" t="s">
        <v>114</v>
      </c>
      <c r="E29" s="10" t="s">
        <v>122</v>
      </c>
      <c r="F29" s="9" t="s">
        <v>126</v>
      </c>
      <c r="G29" s="49" t="s">
        <v>161</v>
      </c>
      <c r="H29" s="17" t="s">
        <v>311</v>
      </c>
      <c r="I29" s="17" t="s">
        <v>312</v>
      </c>
      <c r="J29" s="17" t="s">
        <v>283</v>
      </c>
      <c r="K29" s="53">
        <f t="shared" si="0"/>
        <v>327431889.20999998</v>
      </c>
      <c r="L29" s="39"/>
      <c r="M29" s="40"/>
      <c r="N29" s="40">
        <f t="shared" si="1"/>
        <v>185697477.90000001</v>
      </c>
      <c r="O29" s="40">
        <v>73444972.769999996</v>
      </c>
      <c r="P29" s="40">
        <v>112252505.13</v>
      </c>
      <c r="Q29" s="41">
        <v>14367786.279999999</v>
      </c>
      <c r="R29" s="42">
        <v>0</v>
      </c>
      <c r="S29" s="42">
        <v>0</v>
      </c>
      <c r="T29" s="42">
        <v>0</v>
      </c>
      <c r="U29" s="41">
        <f t="shared" si="2"/>
        <v>127366625.03</v>
      </c>
      <c r="V29" s="42">
        <v>0</v>
      </c>
      <c r="W29" s="42">
        <v>0</v>
      </c>
      <c r="X29" s="42">
        <v>127366625.03</v>
      </c>
      <c r="Y29" s="42">
        <v>0</v>
      </c>
      <c r="Z29" s="42">
        <v>0</v>
      </c>
      <c r="AA29" s="42">
        <v>0</v>
      </c>
      <c r="AB29" s="42"/>
    </row>
    <row r="30" spans="1:28" s="4" customFormat="1" ht="30" customHeight="1" x14ac:dyDescent="0.25">
      <c r="A30" s="49">
        <v>17</v>
      </c>
      <c r="B30" s="9" t="s">
        <v>18</v>
      </c>
      <c r="C30" s="49" t="s">
        <v>218</v>
      </c>
      <c r="D30" s="10" t="s">
        <v>114</v>
      </c>
      <c r="E30" s="10" t="s">
        <v>122</v>
      </c>
      <c r="F30" s="9" t="s">
        <v>126</v>
      </c>
      <c r="G30" s="49"/>
      <c r="H30" s="17" t="s">
        <v>313</v>
      </c>
      <c r="I30" s="17" t="s">
        <v>314</v>
      </c>
      <c r="J30" s="17" t="s">
        <v>283</v>
      </c>
      <c r="K30" s="53">
        <f t="shared" si="0"/>
        <v>25658824.420000002</v>
      </c>
      <c r="L30" s="39"/>
      <c r="M30" s="40"/>
      <c r="N30" s="40">
        <f t="shared" si="1"/>
        <v>25658824.420000002</v>
      </c>
      <c r="O30" s="40">
        <v>0</v>
      </c>
      <c r="P30" s="40">
        <v>25658824.420000002</v>
      </c>
      <c r="Q30" s="41">
        <v>0</v>
      </c>
      <c r="R30" s="42">
        <v>0</v>
      </c>
      <c r="S30" s="42">
        <v>0</v>
      </c>
      <c r="T30" s="42">
        <v>0</v>
      </c>
      <c r="U30" s="41">
        <f t="shared" si="2"/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/>
    </row>
    <row r="31" spans="1:28" s="4" customFormat="1" ht="30" customHeight="1" x14ac:dyDescent="0.25">
      <c r="A31" s="49">
        <v>18</v>
      </c>
      <c r="B31" s="9" t="s">
        <v>19</v>
      </c>
      <c r="C31" s="49" t="s">
        <v>219</v>
      </c>
      <c r="D31" s="10" t="s">
        <v>114</v>
      </c>
      <c r="E31" s="10" t="s">
        <v>122</v>
      </c>
      <c r="F31" s="9" t="s">
        <v>126</v>
      </c>
      <c r="G31" s="49"/>
      <c r="H31" s="17" t="s">
        <v>315</v>
      </c>
      <c r="I31" s="17" t="s">
        <v>316</v>
      </c>
      <c r="J31" s="17" t="s">
        <v>283</v>
      </c>
      <c r="K31" s="53">
        <f t="shared" si="0"/>
        <v>44846704.649999999</v>
      </c>
      <c r="L31" s="43"/>
      <c r="M31" s="44"/>
      <c r="N31" s="40">
        <f t="shared" si="1"/>
        <v>44846704.649999999</v>
      </c>
      <c r="O31" s="40">
        <v>0</v>
      </c>
      <c r="P31" s="40">
        <v>44846704.649999999</v>
      </c>
      <c r="Q31" s="41">
        <v>0</v>
      </c>
      <c r="R31" s="42">
        <v>0</v>
      </c>
      <c r="S31" s="42">
        <v>0</v>
      </c>
      <c r="T31" s="42">
        <v>0</v>
      </c>
      <c r="U31" s="41">
        <f t="shared" si="2"/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/>
    </row>
    <row r="32" spans="1:28" s="4" customFormat="1" ht="30" customHeight="1" x14ac:dyDescent="0.25">
      <c r="A32" s="49">
        <v>19</v>
      </c>
      <c r="B32" s="9" t="s">
        <v>20</v>
      </c>
      <c r="C32" s="49" t="s">
        <v>220</v>
      </c>
      <c r="D32" s="10" t="s">
        <v>114</v>
      </c>
      <c r="E32" s="10" t="s">
        <v>122</v>
      </c>
      <c r="F32" s="9" t="s">
        <v>126</v>
      </c>
      <c r="G32" s="49"/>
      <c r="H32" s="17" t="s">
        <v>317</v>
      </c>
      <c r="I32" s="17" t="s">
        <v>318</v>
      </c>
      <c r="J32" s="17" t="s">
        <v>283</v>
      </c>
      <c r="K32" s="53">
        <f t="shared" si="0"/>
        <v>24471368.140000001</v>
      </c>
      <c r="L32" s="39"/>
      <c r="M32" s="40"/>
      <c r="N32" s="40">
        <f t="shared" si="1"/>
        <v>24471368.140000001</v>
      </c>
      <c r="O32" s="40">
        <v>0</v>
      </c>
      <c r="P32" s="40">
        <v>24471368.140000001</v>
      </c>
      <c r="Q32" s="41">
        <v>0</v>
      </c>
      <c r="R32" s="42">
        <v>0</v>
      </c>
      <c r="S32" s="42">
        <v>0</v>
      </c>
      <c r="T32" s="42">
        <v>0</v>
      </c>
      <c r="U32" s="41">
        <f t="shared" si="2"/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/>
    </row>
    <row r="33" spans="1:28" s="4" customFormat="1" ht="30" customHeight="1" x14ac:dyDescent="0.25">
      <c r="A33" s="49">
        <v>20</v>
      </c>
      <c r="B33" s="9" t="s">
        <v>21</v>
      </c>
      <c r="C33" s="49" t="s">
        <v>164</v>
      </c>
      <c r="D33" s="10" t="s">
        <v>114</v>
      </c>
      <c r="E33" s="10" t="s">
        <v>122</v>
      </c>
      <c r="F33" s="9" t="s">
        <v>126</v>
      </c>
      <c r="G33" s="49" t="s">
        <v>161</v>
      </c>
      <c r="H33" s="17" t="s">
        <v>319</v>
      </c>
      <c r="I33" s="17" t="s">
        <v>320</v>
      </c>
      <c r="J33" s="17" t="s">
        <v>283</v>
      </c>
      <c r="K33" s="53">
        <f t="shared" si="0"/>
        <v>210273107.28999999</v>
      </c>
      <c r="L33" s="43"/>
      <c r="M33" s="44"/>
      <c r="N33" s="40">
        <f t="shared" si="1"/>
        <v>192558487.47</v>
      </c>
      <c r="O33" s="40">
        <v>58687716.869999997</v>
      </c>
      <c r="P33" s="40">
        <v>133870770.59999999</v>
      </c>
      <c r="Q33" s="41">
        <v>17714619.82</v>
      </c>
      <c r="R33" s="42">
        <v>0</v>
      </c>
      <c r="S33" s="42">
        <v>0</v>
      </c>
      <c r="T33" s="42">
        <v>0</v>
      </c>
      <c r="U33" s="41">
        <f t="shared" si="2"/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/>
    </row>
    <row r="34" spans="1:28" s="4" customFormat="1" ht="30" customHeight="1" x14ac:dyDescent="0.25">
      <c r="A34" s="49">
        <v>21</v>
      </c>
      <c r="B34" s="9" t="s">
        <v>22</v>
      </c>
      <c r="C34" s="49" t="s">
        <v>165</v>
      </c>
      <c r="D34" s="10" t="s">
        <v>114</v>
      </c>
      <c r="E34" s="10" t="s">
        <v>122</v>
      </c>
      <c r="F34" s="9" t="s">
        <v>126</v>
      </c>
      <c r="G34" s="49" t="s">
        <v>161</v>
      </c>
      <c r="H34" s="17" t="s">
        <v>321</v>
      </c>
      <c r="I34" s="17" t="s">
        <v>322</v>
      </c>
      <c r="J34" s="17" t="s">
        <v>283</v>
      </c>
      <c r="K34" s="53">
        <f t="shared" si="0"/>
        <v>124699992.73999999</v>
      </c>
      <c r="L34" s="39"/>
      <c r="M34" s="40"/>
      <c r="N34" s="40">
        <f t="shared" si="1"/>
        <v>114831284.52</v>
      </c>
      <c r="O34" s="40">
        <v>38115134.659999996</v>
      </c>
      <c r="P34" s="40">
        <v>76716149.859999999</v>
      </c>
      <c r="Q34" s="41">
        <v>9868708.2200000007</v>
      </c>
      <c r="R34" s="42">
        <v>0</v>
      </c>
      <c r="S34" s="42">
        <v>0</v>
      </c>
      <c r="T34" s="42">
        <v>0</v>
      </c>
      <c r="U34" s="41">
        <f t="shared" si="2"/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/>
    </row>
    <row r="35" spans="1:28" s="4" customFormat="1" ht="30" customHeight="1" x14ac:dyDescent="0.25">
      <c r="A35" s="49">
        <v>22</v>
      </c>
      <c r="B35" s="9" t="s">
        <v>23</v>
      </c>
      <c r="C35" s="49" t="s">
        <v>167</v>
      </c>
      <c r="D35" s="10" t="s">
        <v>114</v>
      </c>
      <c r="E35" s="10" t="s">
        <v>122</v>
      </c>
      <c r="F35" s="9" t="s">
        <v>126</v>
      </c>
      <c r="G35" s="49" t="s">
        <v>161</v>
      </c>
      <c r="H35" s="17" t="s">
        <v>323</v>
      </c>
      <c r="I35" s="17" t="s">
        <v>324</v>
      </c>
      <c r="J35" s="17" t="s">
        <v>283</v>
      </c>
      <c r="K35" s="53">
        <f t="shared" si="0"/>
        <v>210847705.33000001</v>
      </c>
      <c r="L35" s="39"/>
      <c r="M35" s="40"/>
      <c r="N35" s="40">
        <f t="shared" si="1"/>
        <v>200512974.77000001</v>
      </c>
      <c r="O35" s="40">
        <v>107906253.87</v>
      </c>
      <c r="P35" s="40">
        <v>92606720.900000006</v>
      </c>
      <c r="Q35" s="41">
        <v>10334730.560000001</v>
      </c>
      <c r="R35" s="42">
        <v>0</v>
      </c>
      <c r="S35" s="42">
        <v>0</v>
      </c>
      <c r="T35" s="42">
        <v>0</v>
      </c>
      <c r="U35" s="41">
        <f t="shared" si="2"/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/>
    </row>
    <row r="36" spans="1:28" s="4" customFormat="1" ht="30" customHeight="1" x14ac:dyDescent="0.25">
      <c r="A36" s="49">
        <v>23</v>
      </c>
      <c r="B36" s="9" t="s">
        <v>24</v>
      </c>
      <c r="C36" s="49" t="s">
        <v>215</v>
      </c>
      <c r="D36" s="10" t="s">
        <v>114</v>
      </c>
      <c r="E36" s="10" t="s">
        <v>122</v>
      </c>
      <c r="F36" s="9" t="s">
        <v>126</v>
      </c>
      <c r="G36" s="49"/>
      <c r="H36" s="17" t="s">
        <v>325</v>
      </c>
      <c r="I36" s="17" t="s">
        <v>326</v>
      </c>
      <c r="J36" s="17" t="s">
        <v>283</v>
      </c>
      <c r="K36" s="53">
        <f t="shared" si="0"/>
        <v>46076370.539999999</v>
      </c>
      <c r="L36" s="39"/>
      <c r="M36" s="40"/>
      <c r="N36" s="40">
        <f t="shared" si="1"/>
        <v>46076370.539999999</v>
      </c>
      <c r="O36" s="40">
        <v>0</v>
      </c>
      <c r="P36" s="40">
        <v>46076370.539999999</v>
      </c>
      <c r="Q36" s="41">
        <v>0</v>
      </c>
      <c r="R36" s="42">
        <v>0</v>
      </c>
      <c r="S36" s="42">
        <v>0</v>
      </c>
      <c r="T36" s="42">
        <v>0</v>
      </c>
      <c r="U36" s="41">
        <f t="shared" si="2"/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/>
    </row>
    <row r="37" spans="1:28" s="4" customFormat="1" ht="30" customHeight="1" x14ac:dyDescent="0.25">
      <c r="A37" s="49">
        <v>24</v>
      </c>
      <c r="B37" s="9" t="s">
        <v>25</v>
      </c>
      <c r="C37" s="49" t="s">
        <v>182</v>
      </c>
      <c r="D37" s="10" t="s">
        <v>114</v>
      </c>
      <c r="E37" s="10" t="s">
        <v>122</v>
      </c>
      <c r="F37" s="9" t="s">
        <v>126</v>
      </c>
      <c r="G37" s="49" t="s">
        <v>161</v>
      </c>
      <c r="H37" s="17" t="s">
        <v>327</v>
      </c>
      <c r="I37" s="17" t="s">
        <v>328</v>
      </c>
      <c r="J37" s="17" t="s">
        <v>290</v>
      </c>
      <c r="K37" s="53">
        <f t="shared" si="0"/>
        <v>29383669.629999999</v>
      </c>
      <c r="L37" s="39"/>
      <c r="M37" s="40"/>
      <c r="N37" s="40">
        <f t="shared" si="1"/>
        <v>21015466.75</v>
      </c>
      <c r="O37" s="40">
        <v>8927832.5899999999</v>
      </c>
      <c r="P37" s="40">
        <v>12087634.16</v>
      </c>
      <c r="Q37" s="41">
        <v>8368202.8799999999</v>
      </c>
      <c r="R37" s="42">
        <v>0</v>
      </c>
      <c r="S37" s="42">
        <v>0</v>
      </c>
      <c r="T37" s="42">
        <v>0</v>
      </c>
      <c r="U37" s="41">
        <f t="shared" si="2"/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/>
    </row>
    <row r="38" spans="1:28" s="4" customFormat="1" ht="30" customHeight="1" x14ac:dyDescent="0.25">
      <c r="A38" s="49">
        <v>25</v>
      </c>
      <c r="B38" s="9" t="s">
        <v>26</v>
      </c>
      <c r="C38" s="49" t="s">
        <v>225</v>
      </c>
      <c r="D38" s="10" t="s">
        <v>114</v>
      </c>
      <c r="E38" s="10" t="s">
        <v>122</v>
      </c>
      <c r="F38" s="9" t="s">
        <v>126</v>
      </c>
      <c r="G38" s="49"/>
      <c r="H38" s="17" t="s">
        <v>329</v>
      </c>
      <c r="I38" s="17" t="s">
        <v>330</v>
      </c>
      <c r="J38" s="17" t="s">
        <v>283</v>
      </c>
      <c r="K38" s="53">
        <f t="shared" si="0"/>
        <v>346103717.05000001</v>
      </c>
      <c r="L38" s="39">
        <v>346103717.05000001</v>
      </c>
      <c r="M38" s="40">
        <v>542080</v>
      </c>
      <c r="N38" s="40">
        <f t="shared" si="1"/>
        <v>0</v>
      </c>
      <c r="O38" s="40">
        <v>0</v>
      </c>
      <c r="P38" s="40">
        <v>0</v>
      </c>
      <c r="Q38" s="41">
        <v>0</v>
      </c>
      <c r="R38" s="42">
        <v>0</v>
      </c>
      <c r="S38" s="42">
        <v>0</v>
      </c>
      <c r="T38" s="42">
        <v>0</v>
      </c>
      <c r="U38" s="41">
        <f t="shared" si="2"/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/>
    </row>
    <row r="39" spans="1:28" s="4" customFormat="1" ht="60" x14ac:dyDescent="0.25">
      <c r="A39" s="49">
        <v>26</v>
      </c>
      <c r="B39" s="9" t="s">
        <v>27</v>
      </c>
      <c r="C39" s="49" t="s">
        <v>200</v>
      </c>
      <c r="D39" s="10" t="s">
        <v>114</v>
      </c>
      <c r="E39" s="10" t="s">
        <v>123</v>
      </c>
      <c r="F39" s="9" t="s">
        <v>126</v>
      </c>
      <c r="G39" s="49"/>
      <c r="H39" s="17" t="s">
        <v>331</v>
      </c>
      <c r="I39" s="17" t="s">
        <v>332</v>
      </c>
      <c r="J39" s="17" t="s">
        <v>333</v>
      </c>
      <c r="K39" s="53">
        <f t="shared" si="0"/>
        <v>2792157.46</v>
      </c>
      <c r="L39" s="39"/>
      <c r="M39" s="40"/>
      <c r="N39" s="40">
        <f t="shared" si="1"/>
        <v>2792157.46</v>
      </c>
      <c r="O39" s="40">
        <v>0</v>
      </c>
      <c r="P39" s="40">
        <v>2792157.46</v>
      </c>
      <c r="Q39" s="41">
        <v>0</v>
      </c>
      <c r="R39" s="42">
        <v>0</v>
      </c>
      <c r="S39" s="42">
        <v>0</v>
      </c>
      <c r="T39" s="42">
        <v>0</v>
      </c>
      <c r="U39" s="41">
        <f t="shared" si="2"/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/>
    </row>
    <row r="40" spans="1:28" s="4" customFormat="1" ht="30" customHeight="1" x14ac:dyDescent="0.25">
      <c r="A40" s="49">
        <v>27</v>
      </c>
      <c r="B40" s="9" t="s">
        <v>28</v>
      </c>
      <c r="C40" s="49" t="s">
        <v>230</v>
      </c>
      <c r="D40" s="10" t="s">
        <v>114</v>
      </c>
      <c r="E40" s="10" t="s">
        <v>124</v>
      </c>
      <c r="F40" s="9" t="s">
        <v>126</v>
      </c>
      <c r="G40" s="49"/>
      <c r="H40" s="17" t="s">
        <v>334</v>
      </c>
      <c r="I40" s="17" t="s">
        <v>335</v>
      </c>
      <c r="J40" s="17" t="s">
        <v>336</v>
      </c>
      <c r="K40" s="53">
        <f t="shared" si="0"/>
        <v>26998050.469999999</v>
      </c>
      <c r="L40" s="39"/>
      <c r="M40" s="40"/>
      <c r="N40" s="40">
        <f t="shared" si="1"/>
        <v>0</v>
      </c>
      <c r="O40" s="40">
        <v>0</v>
      </c>
      <c r="P40" s="40">
        <v>0</v>
      </c>
      <c r="Q40" s="41">
        <v>15899585.470000001</v>
      </c>
      <c r="R40" s="42">
        <v>0</v>
      </c>
      <c r="S40" s="42">
        <v>0</v>
      </c>
      <c r="T40" s="42">
        <v>0</v>
      </c>
      <c r="U40" s="41">
        <f t="shared" si="2"/>
        <v>11098465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11098465</v>
      </c>
      <c r="AB40" s="42"/>
    </row>
    <row r="41" spans="1:28" s="4" customFormat="1" ht="30" customHeight="1" x14ac:dyDescent="0.25">
      <c r="A41" s="49">
        <v>28</v>
      </c>
      <c r="B41" s="9" t="s">
        <v>109</v>
      </c>
      <c r="C41" s="49" t="s">
        <v>247</v>
      </c>
      <c r="D41" s="10" t="s">
        <v>114</v>
      </c>
      <c r="E41" s="10" t="s">
        <v>124</v>
      </c>
      <c r="F41" s="9" t="s">
        <v>126</v>
      </c>
      <c r="G41" s="49"/>
      <c r="H41" s="17" t="s">
        <v>337</v>
      </c>
      <c r="I41" s="17" t="s">
        <v>338</v>
      </c>
      <c r="J41" s="17" t="s">
        <v>339</v>
      </c>
      <c r="K41" s="53">
        <f t="shared" si="0"/>
        <v>35186429.5</v>
      </c>
      <c r="L41" s="39"/>
      <c r="M41" s="40"/>
      <c r="N41" s="40">
        <f t="shared" si="1"/>
        <v>0</v>
      </c>
      <c r="O41" s="40">
        <v>0</v>
      </c>
      <c r="P41" s="40">
        <v>0</v>
      </c>
      <c r="Q41" s="41">
        <v>35186429.5</v>
      </c>
      <c r="R41" s="42">
        <v>0</v>
      </c>
      <c r="S41" s="42">
        <v>35186429.5</v>
      </c>
      <c r="T41" s="42">
        <v>0</v>
      </c>
      <c r="U41" s="41">
        <f t="shared" si="2"/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/>
    </row>
    <row r="42" spans="1:28" s="4" customFormat="1" ht="30" customHeight="1" x14ac:dyDescent="0.25">
      <c r="A42" s="49">
        <v>29</v>
      </c>
      <c r="B42" s="9" t="s">
        <v>29</v>
      </c>
      <c r="C42" s="49" t="s">
        <v>236</v>
      </c>
      <c r="D42" s="10" t="s">
        <v>114</v>
      </c>
      <c r="E42" s="10" t="s">
        <v>124</v>
      </c>
      <c r="F42" s="9" t="s">
        <v>126</v>
      </c>
      <c r="G42" s="49"/>
      <c r="H42" s="17" t="s">
        <v>340</v>
      </c>
      <c r="I42" s="17" t="s">
        <v>341</v>
      </c>
      <c r="J42" s="17" t="s">
        <v>342</v>
      </c>
      <c r="K42" s="53">
        <f t="shared" si="0"/>
        <v>25091082.449999999</v>
      </c>
      <c r="L42" s="39"/>
      <c r="M42" s="40"/>
      <c r="N42" s="40">
        <f t="shared" si="1"/>
        <v>0</v>
      </c>
      <c r="O42" s="40">
        <v>0</v>
      </c>
      <c r="P42" s="40">
        <v>0</v>
      </c>
      <c r="Q42" s="41">
        <v>25091082.449999999</v>
      </c>
      <c r="R42" s="42">
        <v>0</v>
      </c>
      <c r="S42" s="42">
        <v>25091082.449999999</v>
      </c>
      <c r="T42" s="42">
        <v>0</v>
      </c>
      <c r="U42" s="41">
        <f t="shared" si="2"/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/>
    </row>
    <row r="43" spans="1:28" s="4" customFormat="1" ht="30" customHeight="1" x14ac:dyDescent="0.25">
      <c r="A43" s="49">
        <v>30</v>
      </c>
      <c r="B43" s="9" t="s">
        <v>136</v>
      </c>
      <c r="C43" s="49" t="s">
        <v>257</v>
      </c>
      <c r="D43" s="10" t="s">
        <v>114</v>
      </c>
      <c r="E43" s="10" t="s">
        <v>124</v>
      </c>
      <c r="F43" s="9" t="s">
        <v>126</v>
      </c>
      <c r="G43" s="49"/>
      <c r="H43" s="17" t="s">
        <v>343</v>
      </c>
      <c r="I43" s="17" t="s">
        <v>344</v>
      </c>
      <c r="J43" s="17" t="s">
        <v>339</v>
      </c>
      <c r="K43" s="53">
        <f t="shared" si="0"/>
        <v>21030617.859999999</v>
      </c>
      <c r="L43" s="39"/>
      <c r="M43" s="40"/>
      <c r="N43" s="40">
        <f t="shared" si="1"/>
        <v>21030617.859999999</v>
      </c>
      <c r="O43" s="40">
        <v>0</v>
      </c>
      <c r="P43" s="40">
        <v>21030617.859999999</v>
      </c>
      <c r="Q43" s="41">
        <v>0</v>
      </c>
      <c r="R43" s="42">
        <v>0</v>
      </c>
      <c r="S43" s="42">
        <v>0</v>
      </c>
      <c r="T43" s="42">
        <v>0</v>
      </c>
      <c r="U43" s="41">
        <f t="shared" si="2"/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/>
    </row>
    <row r="44" spans="1:28" s="4" customFormat="1" ht="30" customHeight="1" x14ac:dyDescent="0.25">
      <c r="A44" s="49">
        <v>31</v>
      </c>
      <c r="B44" s="9" t="s">
        <v>30</v>
      </c>
      <c r="C44" s="49" t="s">
        <v>239</v>
      </c>
      <c r="D44" s="10" t="s">
        <v>114</v>
      </c>
      <c r="E44" s="10" t="s">
        <v>124</v>
      </c>
      <c r="F44" s="9" t="s">
        <v>126</v>
      </c>
      <c r="G44" s="49"/>
      <c r="H44" s="17" t="s">
        <v>345</v>
      </c>
      <c r="I44" s="17" t="s">
        <v>346</v>
      </c>
      <c r="J44" s="17" t="s">
        <v>347</v>
      </c>
      <c r="K44" s="53">
        <f t="shared" si="0"/>
        <v>10172674.640000001</v>
      </c>
      <c r="L44" s="39"/>
      <c r="M44" s="40"/>
      <c r="N44" s="40">
        <f t="shared" si="1"/>
        <v>10172674.640000001</v>
      </c>
      <c r="O44" s="40">
        <v>0</v>
      </c>
      <c r="P44" s="40">
        <v>10172674.640000001</v>
      </c>
      <c r="Q44" s="41">
        <v>0</v>
      </c>
      <c r="R44" s="42">
        <v>0</v>
      </c>
      <c r="S44" s="42">
        <v>0</v>
      </c>
      <c r="T44" s="42">
        <v>0</v>
      </c>
      <c r="U44" s="41">
        <f t="shared" si="2"/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/>
    </row>
    <row r="45" spans="1:28" s="4" customFormat="1" ht="30" customHeight="1" x14ac:dyDescent="0.25">
      <c r="A45" s="49">
        <v>32</v>
      </c>
      <c r="B45" s="9" t="s">
        <v>95</v>
      </c>
      <c r="C45" s="49" t="s">
        <v>244</v>
      </c>
      <c r="D45" s="10" t="s">
        <v>114</v>
      </c>
      <c r="E45" s="10" t="s">
        <v>124</v>
      </c>
      <c r="F45" s="9" t="s">
        <v>126</v>
      </c>
      <c r="G45" s="49"/>
      <c r="H45" s="17" t="s">
        <v>348</v>
      </c>
      <c r="I45" s="17" t="s">
        <v>349</v>
      </c>
      <c r="J45" s="17" t="s">
        <v>339</v>
      </c>
      <c r="K45" s="53">
        <f t="shared" ref="K45:K76" si="3">L45+N45+Q45+U45</f>
        <v>255252918.71000001</v>
      </c>
      <c r="L45" s="39"/>
      <c r="M45" s="40"/>
      <c r="N45" s="40">
        <f t="shared" si="1"/>
        <v>237477701.56</v>
      </c>
      <c r="O45" s="40">
        <v>0</v>
      </c>
      <c r="P45" s="40">
        <v>237477701.56</v>
      </c>
      <c r="Q45" s="41">
        <v>17775217.149999999</v>
      </c>
      <c r="R45" s="42">
        <v>0</v>
      </c>
      <c r="S45" s="42">
        <v>0</v>
      </c>
      <c r="T45" s="42">
        <v>0</v>
      </c>
      <c r="U45" s="41">
        <f t="shared" si="2"/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/>
    </row>
    <row r="46" spans="1:28" s="4" customFormat="1" ht="30" customHeight="1" x14ac:dyDescent="0.25">
      <c r="A46" s="49">
        <v>33</v>
      </c>
      <c r="B46" s="9" t="s">
        <v>143</v>
      </c>
      <c r="C46" s="49" t="s">
        <v>261</v>
      </c>
      <c r="D46" s="10" t="s">
        <v>114</v>
      </c>
      <c r="E46" s="10" t="s">
        <v>124</v>
      </c>
      <c r="F46" s="9" t="s">
        <v>126</v>
      </c>
      <c r="G46" s="49"/>
      <c r="H46" s="17" t="s">
        <v>350</v>
      </c>
      <c r="I46" s="17" t="s">
        <v>351</v>
      </c>
      <c r="J46" s="17" t="s">
        <v>283</v>
      </c>
      <c r="K46" s="53">
        <f t="shared" si="3"/>
        <v>37641010</v>
      </c>
      <c r="L46" s="39"/>
      <c r="M46" s="40"/>
      <c r="N46" s="40">
        <f t="shared" si="1"/>
        <v>37641010</v>
      </c>
      <c r="O46" s="40">
        <v>0</v>
      </c>
      <c r="P46" s="40">
        <v>37641010</v>
      </c>
      <c r="Q46" s="41">
        <v>0</v>
      </c>
      <c r="R46" s="42">
        <v>0</v>
      </c>
      <c r="S46" s="42">
        <v>0</v>
      </c>
      <c r="T46" s="42">
        <v>0</v>
      </c>
      <c r="U46" s="41">
        <f t="shared" si="2"/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/>
    </row>
    <row r="47" spans="1:28" s="4" customFormat="1" ht="30" customHeight="1" x14ac:dyDescent="0.25">
      <c r="A47" s="49">
        <v>34</v>
      </c>
      <c r="B47" s="9" t="s">
        <v>98</v>
      </c>
      <c r="C47" s="49" t="s">
        <v>246</v>
      </c>
      <c r="D47" s="10" t="s">
        <v>114</v>
      </c>
      <c r="E47" s="10" t="s">
        <v>124</v>
      </c>
      <c r="F47" s="9" t="s">
        <v>126</v>
      </c>
      <c r="G47" s="49"/>
      <c r="H47" s="17" t="s">
        <v>352</v>
      </c>
      <c r="I47" s="17" t="s">
        <v>353</v>
      </c>
      <c r="J47" s="17" t="s">
        <v>339</v>
      </c>
      <c r="K47" s="53">
        <f t="shared" si="3"/>
        <v>22977216.050000001</v>
      </c>
      <c r="L47" s="39"/>
      <c r="M47" s="40"/>
      <c r="N47" s="40">
        <f t="shared" si="1"/>
        <v>0</v>
      </c>
      <c r="O47" s="40">
        <v>0</v>
      </c>
      <c r="P47" s="40">
        <v>0</v>
      </c>
      <c r="Q47" s="41">
        <v>22011272.73</v>
      </c>
      <c r="R47" s="42">
        <v>17618266.800000001</v>
      </c>
      <c r="S47" s="42">
        <v>0</v>
      </c>
      <c r="T47" s="42">
        <v>0</v>
      </c>
      <c r="U47" s="41">
        <f t="shared" si="2"/>
        <v>965943.32</v>
      </c>
      <c r="V47" s="42">
        <v>0</v>
      </c>
      <c r="W47" s="42">
        <v>0</v>
      </c>
      <c r="X47" s="42">
        <v>965943.32</v>
      </c>
      <c r="Y47" s="42">
        <v>0</v>
      </c>
      <c r="Z47" s="42">
        <v>0</v>
      </c>
      <c r="AA47" s="42">
        <v>0</v>
      </c>
      <c r="AB47" s="42"/>
    </row>
    <row r="48" spans="1:28" s="4" customFormat="1" ht="30" customHeight="1" x14ac:dyDescent="0.25">
      <c r="A48" s="49">
        <v>35</v>
      </c>
      <c r="B48" s="9" t="s">
        <v>150</v>
      </c>
      <c r="C48" s="49" t="s">
        <v>248</v>
      </c>
      <c r="D48" s="10" t="s">
        <v>114</v>
      </c>
      <c r="E48" s="10" t="s">
        <v>124</v>
      </c>
      <c r="F48" s="9" t="s">
        <v>126</v>
      </c>
      <c r="G48" s="49"/>
      <c r="H48" s="17" t="s">
        <v>354</v>
      </c>
      <c r="I48" s="17" t="s">
        <v>355</v>
      </c>
      <c r="J48" s="17" t="s">
        <v>339</v>
      </c>
      <c r="K48" s="53">
        <f t="shared" si="3"/>
        <v>12857618.93</v>
      </c>
      <c r="L48" s="39"/>
      <c r="M48" s="40"/>
      <c r="N48" s="40">
        <f t="shared" si="1"/>
        <v>12857618.93</v>
      </c>
      <c r="O48" s="40">
        <v>0</v>
      </c>
      <c r="P48" s="40">
        <v>12857618.93</v>
      </c>
      <c r="Q48" s="41">
        <v>0</v>
      </c>
      <c r="R48" s="42">
        <v>0</v>
      </c>
      <c r="S48" s="42">
        <v>0</v>
      </c>
      <c r="T48" s="42">
        <v>0</v>
      </c>
      <c r="U48" s="41">
        <f t="shared" si="2"/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/>
    </row>
    <row r="49" spans="1:28" s="4" customFormat="1" ht="30" customHeight="1" x14ac:dyDescent="0.25">
      <c r="A49" s="49">
        <v>36</v>
      </c>
      <c r="B49" s="9" t="s">
        <v>102</v>
      </c>
      <c r="C49" s="49" t="s">
        <v>250</v>
      </c>
      <c r="D49" s="10" t="s">
        <v>114</v>
      </c>
      <c r="E49" s="10" t="s">
        <v>124</v>
      </c>
      <c r="F49" s="9" t="s">
        <v>126</v>
      </c>
      <c r="G49" s="49"/>
      <c r="H49" s="17" t="s">
        <v>356</v>
      </c>
      <c r="I49" s="17" t="s">
        <v>357</v>
      </c>
      <c r="J49" s="17" t="s">
        <v>336</v>
      </c>
      <c r="K49" s="53">
        <f t="shared" si="3"/>
        <v>6085703.4000000004</v>
      </c>
      <c r="L49" s="39"/>
      <c r="M49" s="40"/>
      <c r="N49" s="40">
        <f t="shared" si="1"/>
        <v>0</v>
      </c>
      <c r="O49" s="40">
        <v>0</v>
      </c>
      <c r="P49" s="40">
        <v>0</v>
      </c>
      <c r="Q49" s="41">
        <v>6085703.4000000004</v>
      </c>
      <c r="R49" s="42">
        <v>0</v>
      </c>
      <c r="S49" s="42">
        <v>0</v>
      </c>
      <c r="T49" s="42">
        <v>0</v>
      </c>
      <c r="U49" s="41">
        <f t="shared" si="2"/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/>
    </row>
    <row r="50" spans="1:28" s="4" customFormat="1" ht="30" customHeight="1" x14ac:dyDescent="0.25">
      <c r="A50" s="49">
        <v>37</v>
      </c>
      <c r="B50" s="9" t="s">
        <v>94</v>
      </c>
      <c r="C50" s="49" t="s">
        <v>243</v>
      </c>
      <c r="D50" s="10" t="s">
        <v>114</v>
      </c>
      <c r="E50" s="10" t="s">
        <v>124</v>
      </c>
      <c r="F50" s="9" t="s">
        <v>126</v>
      </c>
      <c r="G50" s="49"/>
      <c r="H50" s="17" t="s">
        <v>358</v>
      </c>
      <c r="I50" s="17" t="s">
        <v>359</v>
      </c>
      <c r="J50" s="17" t="s">
        <v>339</v>
      </c>
      <c r="K50" s="53">
        <f t="shared" si="3"/>
        <v>92252741.090000004</v>
      </c>
      <c r="L50" s="39"/>
      <c r="M50" s="40"/>
      <c r="N50" s="40">
        <f t="shared" si="1"/>
        <v>85933305.120000005</v>
      </c>
      <c r="O50" s="40">
        <v>0</v>
      </c>
      <c r="P50" s="40">
        <v>85933305.120000005</v>
      </c>
      <c r="Q50" s="41">
        <v>6319435.9699999997</v>
      </c>
      <c r="R50" s="42">
        <v>0</v>
      </c>
      <c r="S50" s="42">
        <v>0</v>
      </c>
      <c r="T50" s="42">
        <v>0</v>
      </c>
      <c r="U50" s="41">
        <f t="shared" si="2"/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/>
    </row>
    <row r="51" spans="1:28" s="4" customFormat="1" ht="30" customHeight="1" x14ac:dyDescent="0.25">
      <c r="A51" s="49">
        <v>38</v>
      </c>
      <c r="B51" s="9" t="s">
        <v>138</v>
      </c>
      <c r="C51" s="49" t="s">
        <v>259</v>
      </c>
      <c r="D51" s="10" t="s">
        <v>114</v>
      </c>
      <c r="E51" s="10" t="s">
        <v>124</v>
      </c>
      <c r="F51" s="9" t="s">
        <v>126</v>
      </c>
      <c r="G51" s="49"/>
      <c r="H51" s="17" t="s">
        <v>360</v>
      </c>
      <c r="I51" s="17" t="s">
        <v>361</v>
      </c>
      <c r="J51" s="17" t="s">
        <v>283</v>
      </c>
      <c r="K51" s="53">
        <f t="shared" si="3"/>
        <v>7371732.5199999996</v>
      </c>
      <c r="L51" s="39"/>
      <c r="M51" s="40"/>
      <c r="N51" s="40">
        <f t="shared" si="1"/>
        <v>4811254.8099999996</v>
      </c>
      <c r="O51" s="40">
        <v>0</v>
      </c>
      <c r="P51" s="40">
        <v>4811254.8099999996</v>
      </c>
      <c r="Q51" s="41">
        <v>2560477.71</v>
      </c>
      <c r="R51" s="42">
        <v>0</v>
      </c>
      <c r="S51" s="42">
        <v>0</v>
      </c>
      <c r="T51" s="42">
        <v>0</v>
      </c>
      <c r="U51" s="41">
        <f t="shared" si="2"/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/>
    </row>
    <row r="52" spans="1:28" s="4" customFormat="1" ht="30" customHeight="1" x14ac:dyDescent="0.25">
      <c r="A52" s="49">
        <v>39</v>
      </c>
      <c r="B52" s="9" t="s">
        <v>140</v>
      </c>
      <c r="C52" s="49" t="s">
        <v>241</v>
      </c>
      <c r="D52" s="10" t="s">
        <v>114</v>
      </c>
      <c r="E52" s="10" t="s">
        <v>124</v>
      </c>
      <c r="F52" s="9" t="s">
        <v>126</v>
      </c>
      <c r="G52" s="49"/>
      <c r="H52" s="17" t="s">
        <v>362</v>
      </c>
      <c r="I52" s="17" t="s">
        <v>363</v>
      </c>
      <c r="J52" s="17" t="s">
        <v>336</v>
      </c>
      <c r="K52" s="53">
        <f t="shared" si="3"/>
        <v>17953018.149999999</v>
      </c>
      <c r="L52" s="39"/>
      <c r="M52" s="40"/>
      <c r="N52" s="40">
        <f t="shared" si="1"/>
        <v>483456.67</v>
      </c>
      <c r="O52" s="40">
        <v>0</v>
      </c>
      <c r="P52" s="40">
        <v>483456.67</v>
      </c>
      <c r="Q52" s="41">
        <v>0</v>
      </c>
      <c r="R52" s="42">
        <v>0</v>
      </c>
      <c r="S52" s="42">
        <v>0</v>
      </c>
      <c r="T52" s="42">
        <v>0</v>
      </c>
      <c r="U52" s="41">
        <f t="shared" si="2"/>
        <v>17469561.48</v>
      </c>
      <c r="V52" s="42">
        <v>0</v>
      </c>
      <c r="W52" s="42">
        <v>0</v>
      </c>
      <c r="X52" s="42">
        <v>2428657.48</v>
      </c>
      <c r="Y52" s="42">
        <v>0</v>
      </c>
      <c r="Z52" s="42">
        <v>0</v>
      </c>
      <c r="AA52" s="42">
        <v>15040904</v>
      </c>
      <c r="AB52" s="42"/>
    </row>
    <row r="53" spans="1:28" s="4" customFormat="1" ht="30" customHeight="1" x14ac:dyDescent="0.25">
      <c r="A53" s="49">
        <v>40</v>
      </c>
      <c r="B53" s="9" t="s">
        <v>151</v>
      </c>
      <c r="C53" s="49" t="s">
        <v>260</v>
      </c>
      <c r="D53" s="10" t="s">
        <v>114</v>
      </c>
      <c r="E53" s="10" t="s">
        <v>124</v>
      </c>
      <c r="F53" s="9" t="s">
        <v>126</v>
      </c>
      <c r="G53" s="49"/>
      <c r="H53" s="17" t="s">
        <v>364</v>
      </c>
      <c r="I53" s="17" t="s">
        <v>365</v>
      </c>
      <c r="J53" s="17" t="s">
        <v>339</v>
      </c>
      <c r="K53" s="53">
        <f t="shared" si="3"/>
        <v>51027240</v>
      </c>
      <c r="L53" s="39"/>
      <c r="M53" s="40"/>
      <c r="N53" s="40">
        <f t="shared" si="1"/>
        <v>51027240</v>
      </c>
      <c r="O53" s="40">
        <v>0</v>
      </c>
      <c r="P53" s="40">
        <v>51027240</v>
      </c>
      <c r="Q53" s="41">
        <v>0</v>
      </c>
      <c r="R53" s="42">
        <v>0</v>
      </c>
      <c r="S53" s="42">
        <v>0</v>
      </c>
      <c r="T53" s="42">
        <v>0</v>
      </c>
      <c r="U53" s="41">
        <f t="shared" si="2"/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/>
    </row>
    <row r="54" spans="1:28" s="4" customFormat="1" ht="30" customHeight="1" x14ac:dyDescent="0.25">
      <c r="A54" s="49">
        <v>41</v>
      </c>
      <c r="B54" s="9" t="s">
        <v>152</v>
      </c>
      <c r="C54" s="49" t="s">
        <v>268</v>
      </c>
      <c r="D54" s="10" t="s">
        <v>114</v>
      </c>
      <c r="E54" s="10" t="s">
        <v>124</v>
      </c>
      <c r="F54" s="9" t="s">
        <v>126</v>
      </c>
      <c r="G54" s="49"/>
      <c r="H54" s="17" t="s">
        <v>366</v>
      </c>
      <c r="I54" s="17" t="s">
        <v>367</v>
      </c>
      <c r="J54" s="17" t="s">
        <v>336</v>
      </c>
      <c r="K54" s="53">
        <f t="shared" si="3"/>
        <v>658625.64</v>
      </c>
      <c r="L54" s="39"/>
      <c r="M54" s="40"/>
      <c r="N54" s="40">
        <f t="shared" si="1"/>
        <v>658625.64</v>
      </c>
      <c r="O54" s="40">
        <v>0</v>
      </c>
      <c r="P54" s="40">
        <v>658625.64</v>
      </c>
      <c r="Q54" s="41">
        <v>0</v>
      </c>
      <c r="R54" s="42">
        <v>0</v>
      </c>
      <c r="S54" s="42">
        <v>0</v>
      </c>
      <c r="T54" s="42">
        <v>0</v>
      </c>
      <c r="U54" s="41">
        <f t="shared" si="2"/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/>
    </row>
    <row r="55" spans="1:28" s="4" customFormat="1" ht="30" customHeight="1" x14ac:dyDescent="0.25">
      <c r="A55" s="49"/>
      <c r="B55" s="9" t="s">
        <v>153</v>
      </c>
      <c r="C55" s="49" t="s">
        <v>270</v>
      </c>
      <c r="D55" s="10" t="s">
        <v>114</v>
      </c>
      <c r="E55" s="10" t="s">
        <v>124</v>
      </c>
      <c r="F55" s="9" t="s">
        <v>126</v>
      </c>
      <c r="G55" s="49"/>
      <c r="H55" s="17" t="s">
        <v>368</v>
      </c>
      <c r="I55" s="17" t="s">
        <v>369</v>
      </c>
      <c r="J55" s="17" t="s">
        <v>339</v>
      </c>
      <c r="K55" s="53">
        <f t="shared" si="3"/>
        <v>0</v>
      </c>
      <c r="L55" s="39"/>
      <c r="M55" s="40"/>
      <c r="N55" s="40">
        <f t="shared" si="1"/>
        <v>0</v>
      </c>
      <c r="O55" s="40">
        <v>0</v>
      </c>
      <c r="P55" s="40">
        <v>0</v>
      </c>
      <c r="Q55" s="41">
        <v>0</v>
      </c>
      <c r="R55" s="42">
        <v>0</v>
      </c>
      <c r="S55" s="42">
        <v>0</v>
      </c>
      <c r="T55" s="42">
        <v>0</v>
      </c>
      <c r="U55" s="41">
        <f t="shared" si="2"/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/>
    </row>
    <row r="56" spans="1:28" s="4" customFormat="1" ht="30" customHeight="1" x14ac:dyDescent="0.25">
      <c r="A56" s="49">
        <v>42</v>
      </c>
      <c r="B56" s="9" t="s">
        <v>159</v>
      </c>
      <c r="C56" s="49" t="s">
        <v>269</v>
      </c>
      <c r="D56" s="10" t="s">
        <v>114</v>
      </c>
      <c r="E56" s="10" t="s">
        <v>124</v>
      </c>
      <c r="F56" s="9" t="s">
        <v>126</v>
      </c>
      <c r="G56" s="49"/>
      <c r="H56" s="17" t="s">
        <v>370</v>
      </c>
      <c r="I56" s="17" t="s">
        <v>361</v>
      </c>
      <c r="J56" s="17" t="s">
        <v>283</v>
      </c>
      <c r="K56" s="53">
        <f t="shared" si="3"/>
        <v>560454.56999999995</v>
      </c>
      <c r="L56" s="39"/>
      <c r="M56" s="40"/>
      <c r="N56" s="40">
        <f t="shared" si="1"/>
        <v>560454.56999999995</v>
      </c>
      <c r="O56" s="40">
        <v>0</v>
      </c>
      <c r="P56" s="40">
        <v>560454.56999999995</v>
      </c>
      <c r="Q56" s="41">
        <v>0</v>
      </c>
      <c r="R56" s="42">
        <v>0</v>
      </c>
      <c r="S56" s="42">
        <v>0</v>
      </c>
      <c r="T56" s="42">
        <v>0</v>
      </c>
      <c r="U56" s="41">
        <f t="shared" si="2"/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/>
    </row>
    <row r="57" spans="1:28" s="4" customFormat="1" ht="30" customHeight="1" x14ac:dyDescent="0.25">
      <c r="A57" s="49"/>
      <c r="B57" s="9" t="s">
        <v>273</v>
      </c>
      <c r="C57" s="49"/>
      <c r="D57" s="10" t="s">
        <v>114</v>
      </c>
      <c r="E57" s="10" t="s">
        <v>124</v>
      </c>
      <c r="F57" s="9" t="s">
        <v>126</v>
      </c>
      <c r="G57" s="49"/>
      <c r="H57" s="17" t="s">
        <v>371</v>
      </c>
      <c r="I57" s="17" t="s">
        <v>372</v>
      </c>
      <c r="J57" s="17" t="s">
        <v>339</v>
      </c>
      <c r="K57" s="53">
        <f t="shared" si="3"/>
        <v>0</v>
      </c>
      <c r="L57" s="39"/>
      <c r="M57" s="40"/>
      <c r="N57" s="40">
        <f t="shared" si="1"/>
        <v>0</v>
      </c>
      <c r="O57" s="40">
        <v>0</v>
      </c>
      <c r="P57" s="40">
        <v>0</v>
      </c>
      <c r="Q57" s="41">
        <v>0</v>
      </c>
      <c r="R57" s="42">
        <v>0</v>
      </c>
      <c r="S57" s="42">
        <v>0</v>
      </c>
      <c r="T57" s="42">
        <v>0</v>
      </c>
      <c r="U57" s="41">
        <f t="shared" si="2"/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/>
    </row>
    <row r="58" spans="1:28" s="4" customFormat="1" ht="30" customHeight="1" x14ac:dyDescent="0.25">
      <c r="A58" s="12"/>
      <c r="B58" s="14" t="s">
        <v>31</v>
      </c>
      <c r="C58" s="12"/>
      <c r="D58" s="10"/>
      <c r="E58" s="10"/>
      <c r="F58" s="9"/>
      <c r="G58" s="49"/>
      <c r="H58" s="9"/>
      <c r="I58" s="9"/>
      <c r="J58" s="9"/>
      <c r="K58" s="53">
        <f t="shared" si="3"/>
        <v>0</v>
      </c>
      <c r="L58" s="39"/>
      <c r="M58" s="40"/>
      <c r="N58" s="40">
        <f t="shared" si="1"/>
        <v>0</v>
      </c>
      <c r="O58" s="40">
        <v>0</v>
      </c>
      <c r="P58" s="40">
        <v>0</v>
      </c>
      <c r="Q58" s="41">
        <v>0</v>
      </c>
      <c r="R58" s="42">
        <v>0</v>
      </c>
      <c r="S58" s="42">
        <v>0</v>
      </c>
      <c r="T58" s="42">
        <v>0</v>
      </c>
      <c r="U58" s="41">
        <f t="shared" si="2"/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/>
    </row>
    <row r="59" spans="1:28" s="4" customFormat="1" ht="30" customHeight="1" x14ac:dyDescent="0.25">
      <c r="A59" s="49">
        <v>43</v>
      </c>
      <c r="B59" s="9" t="s">
        <v>32</v>
      </c>
      <c r="C59" s="49" t="s">
        <v>198</v>
      </c>
      <c r="D59" s="10" t="s">
        <v>114</v>
      </c>
      <c r="E59" s="10" t="s">
        <v>122</v>
      </c>
      <c r="F59" s="9" t="s">
        <v>126</v>
      </c>
      <c r="G59" s="49" t="s">
        <v>161</v>
      </c>
      <c r="H59" s="17" t="s">
        <v>373</v>
      </c>
      <c r="I59" s="17" t="s">
        <v>374</v>
      </c>
      <c r="J59" s="17" t="s">
        <v>290</v>
      </c>
      <c r="K59" s="53">
        <f t="shared" si="3"/>
        <v>116187403.77</v>
      </c>
      <c r="L59" s="39">
        <v>17122357.59</v>
      </c>
      <c r="M59" s="40"/>
      <c r="N59" s="40">
        <f t="shared" si="1"/>
        <v>70952512.239999995</v>
      </c>
      <c r="O59" s="40">
        <v>40810878.890000001</v>
      </c>
      <c r="P59" s="40">
        <v>30141633.350000001</v>
      </c>
      <c r="Q59" s="41">
        <v>9293574.6300000008</v>
      </c>
      <c r="R59" s="42">
        <v>0</v>
      </c>
      <c r="S59" s="42">
        <v>0</v>
      </c>
      <c r="T59" s="42">
        <v>0</v>
      </c>
      <c r="U59" s="41">
        <f t="shared" si="2"/>
        <v>18818959.309999999</v>
      </c>
      <c r="V59" s="42">
        <v>0</v>
      </c>
      <c r="W59" s="42">
        <v>0</v>
      </c>
      <c r="X59" s="42">
        <v>18818959.309999999</v>
      </c>
      <c r="Y59" s="42">
        <v>0</v>
      </c>
      <c r="Z59" s="42">
        <v>0</v>
      </c>
      <c r="AA59" s="42">
        <v>0</v>
      </c>
      <c r="AB59" s="42"/>
    </row>
    <row r="60" spans="1:28" s="4" customFormat="1" ht="30" customHeight="1" x14ac:dyDescent="0.25">
      <c r="A60" s="12"/>
      <c r="B60" s="14" t="s">
        <v>33</v>
      </c>
      <c r="C60" s="12"/>
      <c r="D60" s="10"/>
      <c r="E60" s="10"/>
      <c r="F60" s="9"/>
      <c r="G60" s="49"/>
      <c r="H60" s="9"/>
      <c r="I60" s="9"/>
      <c r="J60" s="9"/>
      <c r="K60" s="53">
        <f t="shared" si="3"/>
        <v>0</v>
      </c>
      <c r="L60" s="39"/>
      <c r="M60" s="40"/>
      <c r="N60" s="40">
        <f t="shared" si="1"/>
        <v>0</v>
      </c>
      <c r="O60" s="40">
        <v>0</v>
      </c>
      <c r="P60" s="40">
        <v>0</v>
      </c>
      <c r="Q60" s="41">
        <v>0</v>
      </c>
      <c r="R60" s="42">
        <v>0</v>
      </c>
      <c r="S60" s="42">
        <v>0</v>
      </c>
      <c r="T60" s="42">
        <v>0</v>
      </c>
      <c r="U60" s="41">
        <f t="shared" si="2"/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/>
    </row>
    <row r="61" spans="1:28" s="4" customFormat="1" ht="30" customHeight="1" x14ac:dyDescent="0.25">
      <c r="A61" s="49">
        <v>44</v>
      </c>
      <c r="B61" s="9" t="s">
        <v>34</v>
      </c>
      <c r="C61" s="49" t="s">
        <v>174</v>
      </c>
      <c r="D61" s="10" t="s">
        <v>116</v>
      </c>
      <c r="E61" s="10" t="s">
        <v>122</v>
      </c>
      <c r="F61" s="9" t="s">
        <v>127</v>
      </c>
      <c r="G61" s="49" t="s">
        <v>161</v>
      </c>
      <c r="H61" s="17" t="s">
        <v>375</v>
      </c>
      <c r="I61" s="17" t="s">
        <v>376</v>
      </c>
      <c r="J61" s="17" t="s">
        <v>283</v>
      </c>
      <c r="K61" s="53">
        <f t="shared" si="3"/>
        <v>828415161.62</v>
      </c>
      <c r="L61" s="39">
        <v>74231073.640000001</v>
      </c>
      <c r="M61" s="40">
        <v>813120</v>
      </c>
      <c r="N61" s="40">
        <f t="shared" si="1"/>
        <v>402208868.61000001</v>
      </c>
      <c r="O61" s="40">
        <v>205559864.24000001</v>
      </c>
      <c r="P61" s="40">
        <v>196649004.37</v>
      </c>
      <c r="Q61" s="41">
        <v>107297935.40000001</v>
      </c>
      <c r="R61" s="42">
        <v>77273100</v>
      </c>
      <c r="S61" s="42">
        <v>0</v>
      </c>
      <c r="T61" s="42">
        <v>0</v>
      </c>
      <c r="U61" s="41">
        <f t="shared" si="2"/>
        <v>244677283.97</v>
      </c>
      <c r="V61" s="42">
        <v>0</v>
      </c>
      <c r="W61" s="42">
        <v>0</v>
      </c>
      <c r="X61" s="42">
        <v>244677283.97</v>
      </c>
      <c r="Y61" s="42">
        <v>0</v>
      </c>
      <c r="Z61" s="42">
        <v>0</v>
      </c>
      <c r="AA61" s="42">
        <v>0</v>
      </c>
      <c r="AB61" s="42"/>
    </row>
    <row r="62" spans="1:28" s="4" customFormat="1" ht="30" customHeight="1" x14ac:dyDescent="0.25">
      <c r="A62" s="49">
        <v>45</v>
      </c>
      <c r="B62" s="9" t="s">
        <v>35</v>
      </c>
      <c r="C62" s="49" t="s">
        <v>173</v>
      </c>
      <c r="D62" s="10" t="s">
        <v>116</v>
      </c>
      <c r="E62" s="10" t="s">
        <v>122</v>
      </c>
      <c r="F62" s="9" t="s">
        <v>127</v>
      </c>
      <c r="G62" s="49" t="s">
        <v>161</v>
      </c>
      <c r="H62" s="17" t="s">
        <v>377</v>
      </c>
      <c r="I62" s="17" t="s">
        <v>378</v>
      </c>
      <c r="J62" s="17" t="s">
        <v>283</v>
      </c>
      <c r="K62" s="53">
        <f t="shared" si="3"/>
        <v>109266348.72</v>
      </c>
      <c r="L62" s="39"/>
      <c r="M62" s="40"/>
      <c r="N62" s="40">
        <f t="shared" si="1"/>
        <v>72720982.219999999</v>
      </c>
      <c r="O62" s="40">
        <v>45798515.039999999</v>
      </c>
      <c r="P62" s="40">
        <v>26922467.18</v>
      </c>
      <c r="Q62" s="41">
        <v>6731353.54</v>
      </c>
      <c r="R62" s="42">
        <v>0</v>
      </c>
      <c r="S62" s="42">
        <v>0</v>
      </c>
      <c r="T62" s="42">
        <v>0</v>
      </c>
      <c r="U62" s="41">
        <f t="shared" si="2"/>
        <v>29814012.960000001</v>
      </c>
      <c r="V62" s="42">
        <v>0</v>
      </c>
      <c r="W62" s="42">
        <v>0</v>
      </c>
      <c r="X62" s="42">
        <v>29814012.960000001</v>
      </c>
      <c r="Y62" s="42">
        <v>0</v>
      </c>
      <c r="Z62" s="42">
        <v>0</v>
      </c>
      <c r="AA62" s="42">
        <v>0</v>
      </c>
      <c r="AB62" s="42"/>
    </row>
    <row r="63" spans="1:28" s="4" customFormat="1" ht="30" customHeight="1" x14ac:dyDescent="0.25">
      <c r="A63" s="49">
        <v>46</v>
      </c>
      <c r="B63" s="9" t="s">
        <v>36</v>
      </c>
      <c r="C63" s="49" t="s">
        <v>201</v>
      </c>
      <c r="D63" s="10" t="s">
        <v>116</v>
      </c>
      <c r="E63" s="10" t="s">
        <v>122</v>
      </c>
      <c r="F63" s="9" t="s">
        <v>127</v>
      </c>
      <c r="G63" s="49"/>
      <c r="H63" s="17" t="s">
        <v>379</v>
      </c>
      <c r="I63" s="17" t="s">
        <v>380</v>
      </c>
      <c r="J63" s="17" t="s">
        <v>283</v>
      </c>
      <c r="K63" s="53">
        <f t="shared" si="3"/>
        <v>21085458.93</v>
      </c>
      <c r="L63" s="45"/>
      <c r="M63" s="46"/>
      <c r="N63" s="40">
        <f t="shared" si="1"/>
        <v>21085458.93</v>
      </c>
      <c r="O63" s="40">
        <v>0</v>
      </c>
      <c r="P63" s="40">
        <v>21085458.93</v>
      </c>
      <c r="Q63" s="41">
        <v>0</v>
      </c>
      <c r="R63" s="42">
        <v>0</v>
      </c>
      <c r="S63" s="42">
        <v>0</v>
      </c>
      <c r="T63" s="42">
        <v>0</v>
      </c>
      <c r="U63" s="41">
        <f t="shared" si="2"/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/>
    </row>
    <row r="64" spans="1:28" s="4" customFormat="1" ht="30" customHeight="1" x14ac:dyDescent="0.25">
      <c r="A64" s="49">
        <v>47</v>
      </c>
      <c r="B64" s="9" t="s">
        <v>139</v>
      </c>
      <c r="C64" s="49" t="s">
        <v>175</v>
      </c>
      <c r="D64" s="10" t="s">
        <v>116</v>
      </c>
      <c r="E64" s="10" t="s">
        <v>124</v>
      </c>
      <c r="F64" s="9" t="s">
        <v>127</v>
      </c>
      <c r="G64" s="49" t="s">
        <v>161</v>
      </c>
      <c r="H64" s="17" t="s">
        <v>381</v>
      </c>
      <c r="I64" s="17" t="s">
        <v>382</v>
      </c>
      <c r="J64" s="17" t="s">
        <v>290</v>
      </c>
      <c r="K64" s="53">
        <f t="shared" si="3"/>
        <v>23387834.140000001</v>
      </c>
      <c r="L64" s="39"/>
      <c r="M64" s="40"/>
      <c r="N64" s="40">
        <f t="shared" si="1"/>
        <v>13854575.43</v>
      </c>
      <c r="O64" s="40">
        <v>3510442.68</v>
      </c>
      <c r="P64" s="40">
        <v>10344132.75</v>
      </c>
      <c r="Q64" s="41">
        <v>9533258.7100000009</v>
      </c>
      <c r="R64" s="42">
        <v>0</v>
      </c>
      <c r="S64" s="42">
        <v>0</v>
      </c>
      <c r="T64" s="42">
        <v>0</v>
      </c>
      <c r="U64" s="41">
        <f t="shared" si="2"/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/>
    </row>
    <row r="65" spans="1:28" s="4" customFormat="1" ht="30" customHeight="1" x14ac:dyDescent="0.25">
      <c r="A65" s="49">
        <v>48</v>
      </c>
      <c r="B65" s="9" t="s">
        <v>141</v>
      </c>
      <c r="C65" s="49" t="s">
        <v>245</v>
      </c>
      <c r="D65" s="10" t="s">
        <v>116</v>
      </c>
      <c r="E65" s="10" t="s">
        <v>124</v>
      </c>
      <c r="F65" s="9" t="s">
        <v>127</v>
      </c>
      <c r="G65" s="49"/>
      <c r="H65" s="17" t="s">
        <v>383</v>
      </c>
      <c r="I65" s="17" t="s">
        <v>384</v>
      </c>
      <c r="J65" s="17" t="s">
        <v>283</v>
      </c>
      <c r="K65" s="53">
        <f t="shared" si="3"/>
        <v>7306993.2300000004</v>
      </c>
      <c r="L65" s="39"/>
      <c r="M65" s="40"/>
      <c r="N65" s="40">
        <f t="shared" si="1"/>
        <v>235351.75</v>
      </c>
      <c r="O65" s="40">
        <v>0</v>
      </c>
      <c r="P65" s="40">
        <v>235351.75</v>
      </c>
      <c r="Q65" s="41">
        <v>5302266.4800000004</v>
      </c>
      <c r="R65" s="42">
        <v>0</v>
      </c>
      <c r="S65" s="42">
        <v>0</v>
      </c>
      <c r="T65" s="42">
        <v>0</v>
      </c>
      <c r="U65" s="41">
        <f t="shared" si="2"/>
        <v>1769375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1769375</v>
      </c>
      <c r="AB65" s="42"/>
    </row>
    <row r="66" spans="1:28" s="4" customFormat="1" ht="30" customHeight="1" x14ac:dyDescent="0.25">
      <c r="A66" s="49">
        <v>49</v>
      </c>
      <c r="B66" s="9" t="s">
        <v>147</v>
      </c>
      <c r="C66" s="49" t="s">
        <v>262</v>
      </c>
      <c r="D66" s="10" t="s">
        <v>116</v>
      </c>
      <c r="E66" s="10" t="s">
        <v>124</v>
      </c>
      <c r="F66" s="9" t="s">
        <v>127</v>
      </c>
      <c r="G66" s="49"/>
      <c r="H66" s="17" t="s">
        <v>385</v>
      </c>
      <c r="I66" s="17" t="s">
        <v>386</v>
      </c>
      <c r="J66" s="17" t="s">
        <v>336</v>
      </c>
      <c r="K66" s="53">
        <f t="shared" si="3"/>
        <v>145722.15</v>
      </c>
      <c r="L66" s="39"/>
      <c r="M66" s="40"/>
      <c r="N66" s="40">
        <f t="shared" si="1"/>
        <v>0</v>
      </c>
      <c r="O66" s="40">
        <v>0</v>
      </c>
      <c r="P66" s="40">
        <v>0</v>
      </c>
      <c r="Q66" s="41">
        <v>145722.15</v>
      </c>
      <c r="R66" s="42">
        <v>0</v>
      </c>
      <c r="S66" s="42">
        <v>0</v>
      </c>
      <c r="T66" s="42">
        <v>0</v>
      </c>
      <c r="U66" s="41">
        <f t="shared" si="2"/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/>
    </row>
    <row r="67" spans="1:28" s="4" customFormat="1" ht="30" customHeight="1" x14ac:dyDescent="0.25">
      <c r="A67" s="12"/>
      <c r="B67" s="14" t="s">
        <v>37</v>
      </c>
      <c r="C67" s="12"/>
      <c r="D67" s="10"/>
      <c r="E67" s="10"/>
      <c r="F67" s="9"/>
      <c r="G67" s="49"/>
      <c r="H67" s="9"/>
      <c r="I67" s="9"/>
      <c r="J67" s="9"/>
      <c r="K67" s="53">
        <f t="shared" si="3"/>
        <v>0</v>
      </c>
      <c r="L67" s="39"/>
      <c r="M67" s="40"/>
      <c r="N67" s="40">
        <f t="shared" si="1"/>
        <v>0</v>
      </c>
      <c r="O67" s="40">
        <v>0</v>
      </c>
      <c r="P67" s="40">
        <v>0</v>
      </c>
      <c r="Q67" s="41">
        <v>0</v>
      </c>
      <c r="R67" s="42">
        <v>0</v>
      </c>
      <c r="S67" s="42">
        <v>0</v>
      </c>
      <c r="T67" s="42">
        <v>0</v>
      </c>
      <c r="U67" s="41">
        <f t="shared" si="2"/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/>
    </row>
    <row r="68" spans="1:28" s="4" customFormat="1" ht="30" customHeight="1" x14ac:dyDescent="0.25">
      <c r="A68" s="49">
        <v>50</v>
      </c>
      <c r="B68" s="9" t="s">
        <v>100</v>
      </c>
      <c r="C68" s="49" t="s">
        <v>223</v>
      </c>
      <c r="D68" s="10" t="s">
        <v>121</v>
      </c>
      <c r="E68" s="10" t="s">
        <v>122</v>
      </c>
      <c r="F68" s="9" t="s">
        <v>129</v>
      </c>
      <c r="G68" s="49" t="s">
        <v>161</v>
      </c>
      <c r="H68" s="17" t="s">
        <v>387</v>
      </c>
      <c r="I68" s="17" t="s">
        <v>388</v>
      </c>
      <c r="J68" s="17" t="s">
        <v>283</v>
      </c>
      <c r="K68" s="53">
        <f t="shared" si="3"/>
        <v>404318583.38</v>
      </c>
      <c r="L68" s="39"/>
      <c r="M68" s="40"/>
      <c r="N68" s="40">
        <f t="shared" si="1"/>
        <v>254769871.94999999</v>
      </c>
      <c r="O68" s="40">
        <v>111875507.09999999</v>
      </c>
      <c r="P68" s="40">
        <v>142894364.84999999</v>
      </c>
      <c r="Q68" s="41">
        <v>31445205.579999998</v>
      </c>
      <c r="R68" s="42">
        <v>0</v>
      </c>
      <c r="S68" s="42">
        <v>0</v>
      </c>
      <c r="T68" s="42">
        <v>0</v>
      </c>
      <c r="U68" s="41">
        <f t="shared" si="2"/>
        <v>118103505.84999999</v>
      </c>
      <c r="V68" s="42">
        <v>0</v>
      </c>
      <c r="W68" s="42">
        <v>0</v>
      </c>
      <c r="X68" s="42">
        <v>118103505.84999999</v>
      </c>
      <c r="Y68" s="42">
        <v>0</v>
      </c>
      <c r="Z68" s="42">
        <v>0</v>
      </c>
      <c r="AA68" s="42">
        <v>0</v>
      </c>
      <c r="AB68" s="42"/>
    </row>
    <row r="69" spans="1:28" s="4" customFormat="1" ht="30" customHeight="1" x14ac:dyDescent="0.25">
      <c r="A69" s="49">
        <v>51</v>
      </c>
      <c r="B69" s="9" t="s">
        <v>38</v>
      </c>
      <c r="C69" s="49" t="s">
        <v>202</v>
      </c>
      <c r="D69" s="10" t="s">
        <v>121</v>
      </c>
      <c r="E69" s="10" t="s">
        <v>122</v>
      </c>
      <c r="F69" s="9" t="s">
        <v>129</v>
      </c>
      <c r="G69" s="49"/>
      <c r="H69" s="17" t="s">
        <v>389</v>
      </c>
      <c r="I69" s="17" t="s">
        <v>390</v>
      </c>
      <c r="J69" s="17" t="s">
        <v>283</v>
      </c>
      <c r="K69" s="53">
        <f t="shared" si="3"/>
        <v>19344325.600000001</v>
      </c>
      <c r="L69" s="39"/>
      <c r="M69" s="40"/>
      <c r="N69" s="40">
        <f t="shared" si="1"/>
        <v>19344325.600000001</v>
      </c>
      <c r="O69" s="40">
        <v>0</v>
      </c>
      <c r="P69" s="40">
        <v>19344325.600000001</v>
      </c>
      <c r="Q69" s="41">
        <v>0</v>
      </c>
      <c r="R69" s="42">
        <v>0</v>
      </c>
      <c r="S69" s="42">
        <v>0</v>
      </c>
      <c r="T69" s="42">
        <v>0</v>
      </c>
      <c r="U69" s="41">
        <f t="shared" si="2"/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/>
    </row>
    <row r="70" spans="1:28" s="4" customFormat="1" ht="30" customHeight="1" x14ac:dyDescent="0.25">
      <c r="A70" s="49">
        <v>52</v>
      </c>
      <c r="B70" s="9" t="s">
        <v>39</v>
      </c>
      <c r="C70" s="49" t="s">
        <v>226</v>
      </c>
      <c r="D70" s="10" t="s">
        <v>121</v>
      </c>
      <c r="E70" s="10" t="s">
        <v>122</v>
      </c>
      <c r="F70" s="9" t="s">
        <v>129</v>
      </c>
      <c r="G70" s="49"/>
      <c r="H70" s="17" t="s">
        <v>391</v>
      </c>
      <c r="I70" s="17" t="s">
        <v>392</v>
      </c>
      <c r="J70" s="17" t="s">
        <v>283</v>
      </c>
      <c r="K70" s="53">
        <f t="shared" si="3"/>
        <v>74222416.659999996</v>
      </c>
      <c r="L70" s="39">
        <v>74222416.659999996</v>
      </c>
      <c r="M70" s="40">
        <v>1734656</v>
      </c>
      <c r="N70" s="40">
        <f t="shared" si="1"/>
        <v>0</v>
      </c>
      <c r="O70" s="40">
        <v>0</v>
      </c>
      <c r="P70" s="40">
        <v>0</v>
      </c>
      <c r="Q70" s="41">
        <v>0</v>
      </c>
      <c r="R70" s="42">
        <v>0</v>
      </c>
      <c r="S70" s="42">
        <v>0</v>
      </c>
      <c r="T70" s="42">
        <v>0</v>
      </c>
      <c r="U70" s="41">
        <f t="shared" si="2"/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/>
    </row>
    <row r="71" spans="1:28" s="4" customFormat="1" ht="30" customHeight="1" x14ac:dyDescent="0.25">
      <c r="A71" s="49">
        <v>53</v>
      </c>
      <c r="B71" s="9" t="s">
        <v>144</v>
      </c>
      <c r="C71" s="49" t="s">
        <v>232</v>
      </c>
      <c r="D71" s="10" t="s">
        <v>121</v>
      </c>
      <c r="E71" s="10" t="s">
        <v>124</v>
      </c>
      <c r="F71" s="9" t="s">
        <v>129</v>
      </c>
      <c r="G71" s="49"/>
      <c r="H71" s="17" t="s">
        <v>394</v>
      </c>
      <c r="I71" s="17" t="s">
        <v>395</v>
      </c>
      <c r="J71" s="17" t="s">
        <v>336</v>
      </c>
      <c r="K71" s="53">
        <f t="shared" si="3"/>
        <v>2553368.7400000002</v>
      </c>
      <c r="L71" s="43"/>
      <c r="M71" s="44"/>
      <c r="N71" s="40">
        <f t="shared" si="1"/>
        <v>2322521.7599999998</v>
      </c>
      <c r="O71" s="40">
        <v>0</v>
      </c>
      <c r="P71" s="40">
        <v>2322521.7599999998</v>
      </c>
      <c r="Q71" s="41">
        <v>230846.98</v>
      </c>
      <c r="R71" s="42">
        <v>0</v>
      </c>
      <c r="S71" s="42">
        <v>0</v>
      </c>
      <c r="T71" s="42">
        <v>0</v>
      </c>
      <c r="U71" s="41">
        <f t="shared" si="2"/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/>
    </row>
    <row r="72" spans="1:28" s="4" customFormat="1" ht="30" customHeight="1" x14ac:dyDescent="0.25">
      <c r="A72" s="12"/>
      <c r="B72" s="14" t="s">
        <v>40</v>
      </c>
      <c r="C72" s="12"/>
      <c r="D72" s="10"/>
      <c r="E72" s="10"/>
      <c r="F72" s="9"/>
      <c r="G72" s="49"/>
      <c r="H72" s="9"/>
      <c r="I72" s="9"/>
      <c r="J72" s="9"/>
      <c r="K72" s="53">
        <f t="shared" si="3"/>
        <v>0</v>
      </c>
      <c r="L72" s="43"/>
      <c r="M72" s="44"/>
      <c r="N72" s="40">
        <f t="shared" si="1"/>
        <v>0</v>
      </c>
      <c r="O72" s="40">
        <v>0</v>
      </c>
      <c r="P72" s="40">
        <v>0</v>
      </c>
      <c r="Q72" s="41">
        <v>0</v>
      </c>
      <c r="R72" s="42">
        <v>0</v>
      </c>
      <c r="S72" s="42">
        <v>0</v>
      </c>
      <c r="T72" s="42">
        <v>0</v>
      </c>
      <c r="U72" s="41">
        <f t="shared" si="2"/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/>
    </row>
    <row r="73" spans="1:28" s="4" customFormat="1" ht="30" customHeight="1" x14ac:dyDescent="0.25">
      <c r="A73" s="49">
        <v>54</v>
      </c>
      <c r="B73" s="9" t="s">
        <v>41</v>
      </c>
      <c r="C73" s="49" t="s">
        <v>176</v>
      </c>
      <c r="D73" s="10" t="s">
        <v>121</v>
      </c>
      <c r="E73" s="10" t="s">
        <v>122</v>
      </c>
      <c r="F73" s="9" t="s">
        <v>129</v>
      </c>
      <c r="G73" s="49" t="s">
        <v>161</v>
      </c>
      <c r="H73" s="17" t="s">
        <v>396</v>
      </c>
      <c r="I73" s="17" t="s">
        <v>397</v>
      </c>
      <c r="J73" s="17" t="s">
        <v>283</v>
      </c>
      <c r="K73" s="53">
        <f t="shared" si="3"/>
        <v>185064695.91</v>
      </c>
      <c r="L73" s="39">
        <v>27649440.280000001</v>
      </c>
      <c r="M73" s="40">
        <v>433664</v>
      </c>
      <c r="N73" s="40">
        <f t="shared" si="1"/>
        <v>101339921.08</v>
      </c>
      <c r="O73" s="40">
        <v>52378182.259999998</v>
      </c>
      <c r="P73" s="40">
        <v>48961738.82</v>
      </c>
      <c r="Q73" s="41">
        <v>13826291.07</v>
      </c>
      <c r="R73" s="42">
        <v>0</v>
      </c>
      <c r="S73" s="42">
        <v>0</v>
      </c>
      <c r="T73" s="42">
        <v>0</v>
      </c>
      <c r="U73" s="41">
        <f t="shared" si="2"/>
        <v>42249043.479999997</v>
      </c>
      <c r="V73" s="42">
        <v>0</v>
      </c>
      <c r="W73" s="42">
        <v>0</v>
      </c>
      <c r="X73" s="42">
        <v>42249043.479999997</v>
      </c>
      <c r="Y73" s="42">
        <v>0</v>
      </c>
      <c r="Z73" s="42">
        <v>0</v>
      </c>
      <c r="AA73" s="42">
        <v>0</v>
      </c>
      <c r="AB73" s="42"/>
    </row>
    <row r="74" spans="1:28" s="4" customFormat="1" ht="30" customHeight="1" x14ac:dyDescent="0.25">
      <c r="A74" s="12"/>
      <c r="B74" s="14" t="s">
        <v>42</v>
      </c>
      <c r="C74" s="12"/>
      <c r="D74" s="10"/>
      <c r="E74" s="10"/>
      <c r="F74" s="9"/>
      <c r="G74" s="49"/>
      <c r="H74" s="9"/>
      <c r="I74" s="9"/>
      <c r="J74" s="9"/>
      <c r="K74" s="53">
        <f t="shared" si="3"/>
        <v>0</v>
      </c>
      <c r="L74" s="39"/>
      <c r="M74" s="40"/>
      <c r="N74" s="40">
        <f t="shared" si="1"/>
        <v>0</v>
      </c>
      <c r="O74" s="40">
        <v>0</v>
      </c>
      <c r="P74" s="40">
        <v>0</v>
      </c>
      <c r="Q74" s="41">
        <v>0</v>
      </c>
      <c r="R74" s="42">
        <v>0</v>
      </c>
      <c r="S74" s="42">
        <v>0</v>
      </c>
      <c r="T74" s="42">
        <v>0</v>
      </c>
      <c r="U74" s="41">
        <f t="shared" si="2"/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/>
    </row>
    <row r="75" spans="1:28" s="4" customFormat="1" ht="30" customHeight="1" x14ac:dyDescent="0.25">
      <c r="A75" s="49">
        <v>55</v>
      </c>
      <c r="B75" s="9" t="s">
        <v>106</v>
      </c>
      <c r="C75" s="49" t="s">
        <v>172</v>
      </c>
      <c r="D75" s="10" t="s">
        <v>120</v>
      </c>
      <c r="E75" s="10" t="s">
        <v>122</v>
      </c>
      <c r="F75" s="9" t="s">
        <v>130</v>
      </c>
      <c r="G75" s="49" t="s">
        <v>161</v>
      </c>
      <c r="H75" s="17" t="s">
        <v>398</v>
      </c>
      <c r="I75" s="17" t="s">
        <v>399</v>
      </c>
      <c r="J75" s="17" t="s">
        <v>283</v>
      </c>
      <c r="K75" s="53">
        <f t="shared" si="3"/>
        <v>712097218.21000004</v>
      </c>
      <c r="L75" s="39"/>
      <c r="M75" s="40"/>
      <c r="N75" s="40">
        <f t="shared" si="1"/>
        <v>428377602.22000003</v>
      </c>
      <c r="O75" s="40">
        <v>270499988.69</v>
      </c>
      <c r="P75" s="40">
        <v>157877613.53</v>
      </c>
      <c r="Q75" s="41">
        <v>109278788.8</v>
      </c>
      <c r="R75" s="42">
        <v>67459416.299999997</v>
      </c>
      <c r="S75" s="42">
        <v>0</v>
      </c>
      <c r="T75" s="42">
        <v>0</v>
      </c>
      <c r="U75" s="41">
        <f t="shared" si="2"/>
        <v>174440827.19</v>
      </c>
      <c r="V75" s="42">
        <v>0</v>
      </c>
      <c r="W75" s="42">
        <v>0</v>
      </c>
      <c r="X75" s="42">
        <v>174440827.19</v>
      </c>
      <c r="Y75" s="42">
        <v>0</v>
      </c>
      <c r="Z75" s="42">
        <v>0</v>
      </c>
      <c r="AA75" s="42">
        <v>0</v>
      </c>
      <c r="AB75" s="42"/>
    </row>
    <row r="76" spans="1:28" s="4" customFormat="1" ht="30" customHeight="1" x14ac:dyDescent="0.25">
      <c r="A76" s="49">
        <v>56</v>
      </c>
      <c r="B76" s="9" t="s">
        <v>43</v>
      </c>
      <c r="C76" s="49" t="s">
        <v>180</v>
      </c>
      <c r="D76" s="10" t="s">
        <v>120</v>
      </c>
      <c r="E76" s="10" t="s">
        <v>122</v>
      </c>
      <c r="F76" s="9" t="s">
        <v>130</v>
      </c>
      <c r="G76" s="49" t="s">
        <v>161</v>
      </c>
      <c r="H76" s="17" t="s">
        <v>400</v>
      </c>
      <c r="I76" s="17" t="s">
        <v>401</v>
      </c>
      <c r="J76" s="17" t="s">
        <v>283</v>
      </c>
      <c r="K76" s="53">
        <f t="shared" si="3"/>
        <v>76339638.310000002</v>
      </c>
      <c r="L76" s="39"/>
      <c r="M76" s="40"/>
      <c r="N76" s="40">
        <f t="shared" si="1"/>
        <v>58592640.560000002</v>
      </c>
      <c r="O76" s="40">
        <v>38579218.909999996</v>
      </c>
      <c r="P76" s="40">
        <v>20013421.649999999</v>
      </c>
      <c r="Q76" s="41">
        <v>3374513.88</v>
      </c>
      <c r="R76" s="42">
        <v>0</v>
      </c>
      <c r="S76" s="42">
        <v>0</v>
      </c>
      <c r="T76" s="42">
        <v>0</v>
      </c>
      <c r="U76" s="41">
        <f t="shared" si="2"/>
        <v>14372483.869999999</v>
      </c>
      <c r="V76" s="42">
        <v>0</v>
      </c>
      <c r="W76" s="42">
        <v>0</v>
      </c>
      <c r="X76" s="42">
        <v>14372483.869999999</v>
      </c>
      <c r="Y76" s="42">
        <v>0</v>
      </c>
      <c r="Z76" s="42">
        <v>0</v>
      </c>
      <c r="AA76" s="42">
        <v>0</v>
      </c>
      <c r="AB76" s="42"/>
    </row>
    <row r="77" spans="1:28" s="4" customFormat="1" ht="30" customHeight="1" x14ac:dyDescent="0.25">
      <c r="A77" s="49">
        <v>57</v>
      </c>
      <c r="B77" s="9" t="s">
        <v>44</v>
      </c>
      <c r="C77" s="49" t="s">
        <v>203</v>
      </c>
      <c r="D77" s="10" t="s">
        <v>120</v>
      </c>
      <c r="E77" s="10" t="s">
        <v>122</v>
      </c>
      <c r="F77" s="9" t="s">
        <v>130</v>
      </c>
      <c r="G77" s="49"/>
      <c r="H77" s="17" t="s">
        <v>402</v>
      </c>
      <c r="I77" s="17" t="s">
        <v>403</v>
      </c>
      <c r="J77" s="17" t="s">
        <v>283</v>
      </c>
      <c r="K77" s="53">
        <f t="shared" ref="K77" si="4">L77+N77+Q77+U77</f>
        <v>23451424.18</v>
      </c>
      <c r="L77" s="39"/>
      <c r="M77" s="40"/>
      <c r="N77" s="40">
        <f t="shared" si="1"/>
        <v>23451424.18</v>
      </c>
      <c r="O77" s="40">
        <v>0</v>
      </c>
      <c r="P77" s="40">
        <v>23451424.18</v>
      </c>
      <c r="Q77" s="41">
        <v>0</v>
      </c>
      <c r="R77" s="42">
        <v>0</v>
      </c>
      <c r="S77" s="42">
        <v>0</v>
      </c>
      <c r="T77" s="42">
        <v>0</v>
      </c>
      <c r="U77" s="41">
        <f t="shared" si="2"/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/>
    </row>
    <row r="78" spans="1:28" s="4" customFormat="1" ht="30" customHeight="1" x14ac:dyDescent="0.25">
      <c r="A78" s="49">
        <v>58</v>
      </c>
      <c r="B78" s="9" t="s">
        <v>45</v>
      </c>
      <c r="C78" s="49" t="s">
        <v>227</v>
      </c>
      <c r="D78" s="10" t="s">
        <v>120</v>
      </c>
      <c r="E78" s="10" t="s">
        <v>122</v>
      </c>
      <c r="F78" s="9" t="s">
        <v>130</v>
      </c>
      <c r="G78" s="49"/>
      <c r="H78" s="17" t="s">
        <v>404</v>
      </c>
      <c r="I78" s="17" t="s">
        <v>405</v>
      </c>
      <c r="J78" s="17" t="s">
        <v>290</v>
      </c>
      <c r="K78" s="53">
        <f t="shared" ref="K78:K141" si="5">L78+N78+Q78+U78</f>
        <v>63544976.990000002</v>
      </c>
      <c r="L78" s="39">
        <v>63544976.990000002</v>
      </c>
      <c r="M78" s="40">
        <v>542080</v>
      </c>
      <c r="N78" s="40">
        <f t="shared" ref="N78:N141" si="6">O78+P78</f>
        <v>0</v>
      </c>
      <c r="O78" s="40">
        <v>0</v>
      </c>
      <c r="P78" s="40">
        <v>0</v>
      </c>
      <c r="Q78" s="41">
        <v>0</v>
      </c>
      <c r="R78" s="42">
        <v>0</v>
      </c>
      <c r="S78" s="42">
        <v>0</v>
      </c>
      <c r="T78" s="42">
        <v>0</v>
      </c>
      <c r="U78" s="41">
        <f t="shared" ref="U78:U141" si="7">X78+AA78</f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/>
    </row>
    <row r="79" spans="1:28" s="4" customFormat="1" ht="30" customHeight="1" x14ac:dyDescent="0.25">
      <c r="A79" s="49">
        <v>59</v>
      </c>
      <c r="B79" s="9" t="s">
        <v>46</v>
      </c>
      <c r="C79" s="49" t="s">
        <v>177</v>
      </c>
      <c r="D79" s="10" t="s">
        <v>120</v>
      </c>
      <c r="E79" s="10" t="s">
        <v>122</v>
      </c>
      <c r="F79" s="9" t="s">
        <v>130</v>
      </c>
      <c r="G79" s="49" t="s">
        <v>161</v>
      </c>
      <c r="H79" s="17" t="s">
        <v>406</v>
      </c>
      <c r="I79" s="17" t="s">
        <v>407</v>
      </c>
      <c r="J79" s="17" t="s">
        <v>283</v>
      </c>
      <c r="K79" s="53">
        <f t="shared" si="5"/>
        <v>34664766.700000003</v>
      </c>
      <c r="L79" s="39">
        <v>5341680.03</v>
      </c>
      <c r="M79" s="40"/>
      <c r="N79" s="40">
        <f t="shared" si="6"/>
        <v>14374371.65</v>
      </c>
      <c r="O79" s="40">
        <v>824945</v>
      </c>
      <c r="P79" s="40">
        <v>13549426.65</v>
      </c>
      <c r="Q79" s="41">
        <v>7541842.8499999996</v>
      </c>
      <c r="R79" s="42">
        <v>0</v>
      </c>
      <c r="S79" s="42">
        <v>0</v>
      </c>
      <c r="T79" s="42">
        <v>0</v>
      </c>
      <c r="U79" s="41">
        <f t="shared" si="7"/>
        <v>7406872.1699999999</v>
      </c>
      <c r="V79" s="42">
        <v>0</v>
      </c>
      <c r="W79" s="42">
        <v>0</v>
      </c>
      <c r="X79" s="42">
        <v>7406872.1699999999</v>
      </c>
      <c r="Y79" s="42">
        <v>0</v>
      </c>
      <c r="Z79" s="42">
        <v>0</v>
      </c>
      <c r="AA79" s="42">
        <v>0</v>
      </c>
      <c r="AB79" s="42"/>
    </row>
    <row r="80" spans="1:28" s="4" customFormat="1" ht="30" customHeight="1" x14ac:dyDescent="0.25">
      <c r="A80" s="49">
        <v>60</v>
      </c>
      <c r="B80" s="9" t="s">
        <v>47</v>
      </c>
      <c r="C80" s="49" t="s">
        <v>178</v>
      </c>
      <c r="D80" s="10" t="s">
        <v>120</v>
      </c>
      <c r="E80" s="10" t="s">
        <v>122</v>
      </c>
      <c r="F80" s="9" t="s">
        <v>130</v>
      </c>
      <c r="G80" s="49" t="s">
        <v>161</v>
      </c>
      <c r="H80" s="17" t="s">
        <v>408</v>
      </c>
      <c r="I80" s="17" t="s">
        <v>409</v>
      </c>
      <c r="J80" s="17" t="s">
        <v>410</v>
      </c>
      <c r="K80" s="53">
        <f t="shared" si="5"/>
        <v>47327125.140000001</v>
      </c>
      <c r="L80" s="39">
        <v>6584070.2999999998</v>
      </c>
      <c r="M80" s="40"/>
      <c r="N80" s="40">
        <f t="shared" si="6"/>
        <v>29728000.469999999</v>
      </c>
      <c r="O80" s="40">
        <v>3941251.37</v>
      </c>
      <c r="P80" s="40">
        <v>25786749.100000001</v>
      </c>
      <c r="Q80" s="41">
        <v>10311766.09</v>
      </c>
      <c r="R80" s="42">
        <v>0</v>
      </c>
      <c r="S80" s="42">
        <v>0</v>
      </c>
      <c r="T80" s="42">
        <v>0</v>
      </c>
      <c r="U80" s="41">
        <f t="shared" si="7"/>
        <v>703288.28</v>
      </c>
      <c r="V80" s="42">
        <v>0</v>
      </c>
      <c r="W80" s="42">
        <v>0</v>
      </c>
      <c r="X80" s="42">
        <v>703288.28</v>
      </c>
      <c r="Y80" s="42">
        <v>0</v>
      </c>
      <c r="Z80" s="42">
        <v>0</v>
      </c>
      <c r="AA80" s="42">
        <v>0</v>
      </c>
      <c r="AB80" s="42"/>
    </row>
    <row r="81" spans="1:28" s="4" customFormat="1" ht="30" customHeight="1" x14ac:dyDescent="0.25">
      <c r="A81" s="49">
        <v>61</v>
      </c>
      <c r="B81" s="9" t="s">
        <v>48</v>
      </c>
      <c r="C81" s="49" t="s">
        <v>179</v>
      </c>
      <c r="D81" s="10" t="s">
        <v>120</v>
      </c>
      <c r="E81" s="10" t="s">
        <v>122</v>
      </c>
      <c r="F81" s="9" t="s">
        <v>130</v>
      </c>
      <c r="G81" s="49" t="s">
        <v>161</v>
      </c>
      <c r="H81" s="17" t="s">
        <v>411</v>
      </c>
      <c r="I81" s="15" t="s">
        <v>412</v>
      </c>
      <c r="J81" s="17" t="s">
        <v>290</v>
      </c>
      <c r="K81" s="53">
        <f t="shared" si="5"/>
        <v>54977183.280000001</v>
      </c>
      <c r="L81" s="39">
        <v>5679095.5199999996</v>
      </c>
      <c r="M81" s="40"/>
      <c r="N81" s="40">
        <f t="shared" si="6"/>
        <v>34327905.890000001</v>
      </c>
      <c r="O81" s="40">
        <v>7420177.2999999998</v>
      </c>
      <c r="P81" s="40">
        <v>26907728.59</v>
      </c>
      <c r="Q81" s="41">
        <v>13333096.119999999</v>
      </c>
      <c r="R81" s="42">
        <v>0</v>
      </c>
      <c r="S81" s="42">
        <v>0</v>
      </c>
      <c r="T81" s="42">
        <v>0</v>
      </c>
      <c r="U81" s="41">
        <f t="shared" si="7"/>
        <v>1637085.75</v>
      </c>
      <c r="V81" s="42">
        <v>0</v>
      </c>
      <c r="W81" s="42">
        <v>0</v>
      </c>
      <c r="X81" s="42">
        <v>1637085.75</v>
      </c>
      <c r="Y81" s="42">
        <v>0</v>
      </c>
      <c r="Z81" s="42">
        <v>0</v>
      </c>
      <c r="AA81" s="42">
        <v>0</v>
      </c>
      <c r="AB81" s="42"/>
    </row>
    <row r="82" spans="1:28" s="4" customFormat="1" ht="30" customHeight="1" x14ac:dyDescent="0.25">
      <c r="A82" s="49">
        <v>62</v>
      </c>
      <c r="B82" s="9" t="s">
        <v>49</v>
      </c>
      <c r="C82" s="49" t="s">
        <v>237</v>
      </c>
      <c r="D82" s="10" t="s">
        <v>120</v>
      </c>
      <c r="E82" s="10" t="s">
        <v>124</v>
      </c>
      <c r="F82" s="9" t="s">
        <v>130</v>
      </c>
      <c r="G82" s="49" t="s">
        <v>161</v>
      </c>
      <c r="H82" s="17" t="s">
        <v>413</v>
      </c>
      <c r="I82" s="17" t="s">
        <v>414</v>
      </c>
      <c r="J82" s="17" t="s">
        <v>339</v>
      </c>
      <c r="K82" s="53">
        <f t="shared" si="5"/>
        <v>36772004.25</v>
      </c>
      <c r="L82" s="39"/>
      <c r="M82" s="40"/>
      <c r="N82" s="40">
        <f t="shared" si="6"/>
        <v>15907245.59</v>
      </c>
      <c r="O82" s="40">
        <v>6865146.9500000002</v>
      </c>
      <c r="P82" s="40">
        <v>9042098.6400000006</v>
      </c>
      <c r="Q82" s="41">
        <v>19243981.039999999</v>
      </c>
      <c r="R82" s="42">
        <v>0</v>
      </c>
      <c r="S82" s="42">
        <v>0</v>
      </c>
      <c r="T82" s="42">
        <v>0</v>
      </c>
      <c r="U82" s="41">
        <f t="shared" si="7"/>
        <v>1620777.62</v>
      </c>
      <c r="V82" s="42">
        <v>0</v>
      </c>
      <c r="W82" s="42">
        <v>0</v>
      </c>
      <c r="X82" s="42">
        <v>1620777.62</v>
      </c>
      <c r="Y82" s="42">
        <v>0</v>
      </c>
      <c r="Z82" s="42">
        <v>0</v>
      </c>
      <c r="AA82" s="42">
        <v>0</v>
      </c>
      <c r="AB82" s="42"/>
    </row>
    <row r="83" spans="1:28" s="4" customFormat="1" ht="30" customHeight="1" x14ac:dyDescent="0.25">
      <c r="A83" s="49">
        <v>63</v>
      </c>
      <c r="B83" s="9" t="s">
        <v>103</v>
      </c>
      <c r="C83" s="49" t="s">
        <v>251</v>
      </c>
      <c r="D83" s="10" t="s">
        <v>120</v>
      </c>
      <c r="E83" s="10" t="s">
        <v>124</v>
      </c>
      <c r="F83" s="9" t="s">
        <v>130</v>
      </c>
      <c r="G83" s="49"/>
      <c r="H83" s="17" t="s">
        <v>415</v>
      </c>
      <c r="I83" s="17" t="s">
        <v>416</v>
      </c>
      <c r="J83" s="17" t="s">
        <v>339</v>
      </c>
      <c r="K83" s="53">
        <f t="shared" si="5"/>
        <v>3625593.11</v>
      </c>
      <c r="L83" s="39"/>
      <c r="M83" s="40"/>
      <c r="N83" s="40">
        <f t="shared" si="6"/>
        <v>2278264.35</v>
      </c>
      <c r="O83" s="40">
        <v>0</v>
      </c>
      <c r="P83" s="40">
        <v>2278264.35</v>
      </c>
      <c r="Q83" s="41">
        <v>1347328.76</v>
      </c>
      <c r="R83" s="42">
        <v>0</v>
      </c>
      <c r="S83" s="42">
        <v>0</v>
      </c>
      <c r="T83" s="42">
        <v>0</v>
      </c>
      <c r="U83" s="41">
        <f t="shared" si="7"/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/>
    </row>
    <row r="84" spans="1:28" s="4" customFormat="1" ht="30" customHeight="1" x14ac:dyDescent="0.25">
      <c r="A84" s="12"/>
      <c r="B84" s="14" t="s">
        <v>50</v>
      </c>
      <c r="C84" s="12"/>
      <c r="D84" s="10"/>
      <c r="E84" s="10"/>
      <c r="F84" s="9"/>
      <c r="G84" s="49"/>
      <c r="H84" s="9"/>
      <c r="I84" s="9"/>
      <c r="J84" s="9"/>
      <c r="K84" s="53">
        <f t="shared" si="5"/>
        <v>0</v>
      </c>
      <c r="L84" s="39"/>
      <c r="M84" s="40"/>
      <c r="N84" s="40">
        <f t="shared" si="6"/>
        <v>0</v>
      </c>
      <c r="O84" s="40">
        <v>0</v>
      </c>
      <c r="P84" s="40">
        <v>0</v>
      </c>
      <c r="Q84" s="41">
        <v>0</v>
      </c>
      <c r="R84" s="42">
        <v>0</v>
      </c>
      <c r="S84" s="42">
        <v>0</v>
      </c>
      <c r="T84" s="42">
        <v>0</v>
      </c>
      <c r="U84" s="41">
        <f t="shared" si="7"/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/>
    </row>
    <row r="85" spans="1:28" s="4" customFormat="1" ht="30" customHeight="1" x14ac:dyDescent="0.25">
      <c r="A85" s="49">
        <v>64</v>
      </c>
      <c r="B85" s="9" t="s">
        <v>51</v>
      </c>
      <c r="C85" s="49" t="s">
        <v>181</v>
      </c>
      <c r="D85" s="10" t="s">
        <v>117</v>
      </c>
      <c r="E85" s="10" t="s">
        <v>122</v>
      </c>
      <c r="F85" s="9" t="s">
        <v>128</v>
      </c>
      <c r="G85" s="49" t="s">
        <v>161</v>
      </c>
      <c r="H85" s="17" t="s">
        <v>417</v>
      </c>
      <c r="I85" s="17" t="s">
        <v>418</v>
      </c>
      <c r="J85" s="17" t="s">
        <v>283</v>
      </c>
      <c r="K85" s="53">
        <f t="shared" si="5"/>
        <v>201402351.94</v>
      </c>
      <c r="L85" s="39">
        <v>22946854.02</v>
      </c>
      <c r="M85" s="40">
        <v>216832</v>
      </c>
      <c r="N85" s="40">
        <f t="shared" si="6"/>
        <v>129375484.22</v>
      </c>
      <c r="O85" s="40">
        <v>54716470.049999997</v>
      </c>
      <c r="P85" s="40">
        <v>74659014.170000002</v>
      </c>
      <c r="Q85" s="41">
        <v>9089960.3800000008</v>
      </c>
      <c r="R85" s="42">
        <v>0</v>
      </c>
      <c r="S85" s="42">
        <v>0</v>
      </c>
      <c r="T85" s="42">
        <v>0</v>
      </c>
      <c r="U85" s="41">
        <f t="shared" si="7"/>
        <v>39990053.32</v>
      </c>
      <c r="V85" s="42">
        <v>0</v>
      </c>
      <c r="W85" s="42">
        <v>0</v>
      </c>
      <c r="X85" s="42">
        <v>39990053.32</v>
      </c>
      <c r="Y85" s="42">
        <v>0</v>
      </c>
      <c r="Z85" s="42">
        <v>0</v>
      </c>
      <c r="AA85" s="42">
        <v>0</v>
      </c>
      <c r="AB85" s="42"/>
    </row>
    <row r="86" spans="1:28" s="4" customFormat="1" ht="30" customHeight="1" x14ac:dyDescent="0.25">
      <c r="A86" s="12"/>
      <c r="B86" s="14" t="s">
        <v>52</v>
      </c>
      <c r="C86" s="12"/>
      <c r="D86" s="10"/>
      <c r="E86" s="10"/>
      <c r="F86" s="9"/>
      <c r="G86" s="49"/>
      <c r="H86" s="9"/>
      <c r="I86" s="9"/>
      <c r="J86" s="9"/>
      <c r="K86" s="53">
        <f t="shared" si="5"/>
        <v>0</v>
      </c>
      <c r="L86" s="39"/>
      <c r="M86" s="40"/>
      <c r="N86" s="40">
        <f t="shared" si="6"/>
        <v>0</v>
      </c>
      <c r="O86" s="40">
        <v>0</v>
      </c>
      <c r="P86" s="40">
        <v>0</v>
      </c>
      <c r="Q86" s="41">
        <v>0</v>
      </c>
      <c r="R86" s="42">
        <v>0</v>
      </c>
      <c r="S86" s="42">
        <v>0</v>
      </c>
      <c r="T86" s="42">
        <v>0</v>
      </c>
      <c r="U86" s="41">
        <f t="shared" si="7"/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/>
    </row>
    <row r="87" spans="1:28" s="4" customFormat="1" ht="30" customHeight="1" x14ac:dyDescent="0.25">
      <c r="A87" s="49">
        <v>65</v>
      </c>
      <c r="B87" s="9" t="s">
        <v>53</v>
      </c>
      <c r="C87" s="49" t="s">
        <v>183</v>
      </c>
      <c r="D87" s="10" t="s">
        <v>116</v>
      </c>
      <c r="E87" s="10" t="s">
        <v>122</v>
      </c>
      <c r="F87" s="9" t="s">
        <v>127</v>
      </c>
      <c r="G87" s="49" t="s">
        <v>161</v>
      </c>
      <c r="H87" s="17" t="s">
        <v>419</v>
      </c>
      <c r="I87" s="17" t="s">
        <v>420</v>
      </c>
      <c r="J87" s="17" t="s">
        <v>290</v>
      </c>
      <c r="K87" s="53">
        <f t="shared" si="5"/>
        <v>314231282.13999999</v>
      </c>
      <c r="L87" s="39">
        <v>30751022</v>
      </c>
      <c r="M87" s="40">
        <v>433664</v>
      </c>
      <c r="N87" s="40">
        <f t="shared" si="6"/>
        <v>128569183.69</v>
      </c>
      <c r="O87" s="40">
        <v>40965390.450000003</v>
      </c>
      <c r="P87" s="40">
        <v>87603793.239999995</v>
      </c>
      <c r="Q87" s="41">
        <v>91821649.099999994</v>
      </c>
      <c r="R87" s="42">
        <v>77041280.700000003</v>
      </c>
      <c r="S87" s="42">
        <v>0</v>
      </c>
      <c r="T87" s="42">
        <v>0</v>
      </c>
      <c r="U87" s="41">
        <f t="shared" si="7"/>
        <v>63089427.350000001</v>
      </c>
      <c r="V87" s="42">
        <v>0</v>
      </c>
      <c r="W87" s="42">
        <v>0</v>
      </c>
      <c r="X87" s="42">
        <v>63089427.350000001</v>
      </c>
      <c r="Y87" s="42">
        <v>0</v>
      </c>
      <c r="Z87" s="42">
        <v>0</v>
      </c>
      <c r="AA87" s="42">
        <v>0</v>
      </c>
      <c r="AB87" s="42"/>
    </row>
    <row r="88" spans="1:28" s="4" customFormat="1" ht="30" customHeight="1" x14ac:dyDescent="0.25">
      <c r="A88" s="49">
        <v>66</v>
      </c>
      <c r="B88" s="9" t="s">
        <v>104</v>
      </c>
      <c r="C88" s="49" t="s">
        <v>252</v>
      </c>
      <c r="D88" s="10" t="s">
        <v>116</v>
      </c>
      <c r="E88" s="10" t="s">
        <v>124</v>
      </c>
      <c r="F88" s="9" t="s">
        <v>127</v>
      </c>
      <c r="G88" s="49"/>
      <c r="H88" s="17" t="s">
        <v>421</v>
      </c>
      <c r="I88" s="17" t="s">
        <v>422</v>
      </c>
      <c r="J88" s="17" t="s">
        <v>339</v>
      </c>
      <c r="K88" s="53">
        <f t="shared" si="5"/>
        <v>3009123.47</v>
      </c>
      <c r="L88" s="39"/>
      <c r="M88" s="40"/>
      <c r="N88" s="40">
        <f t="shared" si="6"/>
        <v>3009123.47</v>
      </c>
      <c r="O88" s="40">
        <v>0</v>
      </c>
      <c r="P88" s="40">
        <v>3009123.47</v>
      </c>
      <c r="Q88" s="41">
        <v>0</v>
      </c>
      <c r="R88" s="42">
        <v>0</v>
      </c>
      <c r="S88" s="42">
        <v>0</v>
      </c>
      <c r="T88" s="42">
        <v>0</v>
      </c>
      <c r="U88" s="41">
        <f t="shared" si="7"/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/>
    </row>
    <row r="89" spans="1:28" s="4" customFormat="1" ht="30" customHeight="1" x14ac:dyDescent="0.25">
      <c r="A89" s="49"/>
      <c r="B89" s="9" t="s">
        <v>274</v>
      </c>
      <c r="C89" s="49">
        <v>330035</v>
      </c>
      <c r="D89" s="10" t="s">
        <v>116</v>
      </c>
      <c r="E89" s="10" t="s">
        <v>124</v>
      </c>
      <c r="F89" s="9" t="s">
        <v>127</v>
      </c>
      <c r="G89" s="49"/>
      <c r="H89" s="17" t="s">
        <v>423</v>
      </c>
      <c r="I89" s="17" t="s">
        <v>424</v>
      </c>
      <c r="J89" s="17" t="s">
        <v>336</v>
      </c>
      <c r="K89" s="53">
        <f t="shared" si="5"/>
        <v>0</v>
      </c>
      <c r="L89" s="39"/>
      <c r="M89" s="40"/>
      <c r="N89" s="40">
        <f t="shared" si="6"/>
        <v>0</v>
      </c>
      <c r="O89" s="40">
        <v>0</v>
      </c>
      <c r="P89" s="40">
        <v>0</v>
      </c>
      <c r="Q89" s="41">
        <v>0</v>
      </c>
      <c r="R89" s="42">
        <v>0</v>
      </c>
      <c r="S89" s="42">
        <v>0</v>
      </c>
      <c r="T89" s="42">
        <v>0</v>
      </c>
      <c r="U89" s="41">
        <f t="shared" si="7"/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/>
    </row>
    <row r="90" spans="1:28" s="4" customFormat="1" ht="30" customHeight="1" x14ac:dyDescent="0.25">
      <c r="A90" s="12"/>
      <c r="B90" s="14" t="s">
        <v>54</v>
      </c>
      <c r="C90" s="12"/>
      <c r="D90" s="10"/>
      <c r="E90" s="10"/>
      <c r="F90" s="9"/>
      <c r="G90" s="49"/>
      <c r="H90" s="9"/>
      <c r="I90" s="9"/>
      <c r="J90" s="9"/>
      <c r="K90" s="53">
        <f t="shared" si="5"/>
        <v>0</v>
      </c>
      <c r="L90" s="39"/>
      <c r="M90" s="40"/>
      <c r="N90" s="40">
        <f t="shared" si="6"/>
        <v>0</v>
      </c>
      <c r="O90" s="40">
        <v>0</v>
      </c>
      <c r="P90" s="40">
        <v>0</v>
      </c>
      <c r="Q90" s="41">
        <v>0</v>
      </c>
      <c r="R90" s="42">
        <v>0</v>
      </c>
      <c r="S90" s="42">
        <v>0</v>
      </c>
      <c r="T90" s="42">
        <v>0</v>
      </c>
      <c r="U90" s="41">
        <f t="shared" si="7"/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/>
    </row>
    <row r="91" spans="1:28" s="4" customFormat="1" ht="30" customHeight="1" x14ac:dyDescent="0.25">
      <c r="A91" s="49">
        <v>67</v>
      </c>
      <c r="B91" s="9" t="s">
        <v>55</v>
      </c>
      <c r="C91" s="49" t="s">
        <v>186</v>
      </c>
      <c r="D91" s="10" t="s">
        <v>117</v>
      </c>
      <c r="E91" s="10" t="s">
        <v>122</v>
      </c>
      <c r="F91" s="9" t="s">
        <v>128</v>
      </c>
      <c r="G91" s="49" t="s">
        <v>161</v>
      </c>
      <c r="H91" s="17" t="s">
        <v>425</v>
      </c>
      <c r="I91" s="17" t="s">
        <v>426</v>
      </c>
      <c r="J91" s="17" t="s">
        <v>283</v>
      </c>
      <c r="K91" s="53">
        <f t="shared" si="5"/>
        <v>1043927411.7</v>
      </c>
      <c r="L91" s="43"/>
      <c r="M91" s="44"/>
      <c r="N91" s="40">
        <f t="shared" si="6"/>
        <v>227931002.13</v>
      </c>
      <c r="O91" s="40">
        <v>80278689.590000004</v>
      </c>
      <c r="P91" s="40">
        <v>147652312.53999999</v>
      </c>
      <c r="Q91" s="41">
        <v>165930656.90000001</v>
      </c>
      <c r="R91" s="42">
        <v>151300729.80000001</v>
      </c>
      <c r="S91" s="42">
        <v>0</v>
      </c>
      <c r="T91" s="42">
        <v>0</v>
      </c>
      <c r="U91" s="41">
        <f t="shared" si="7"/>
        <v>650065752.66999996</v>
      </c>
      <c r="V91" s="42">
        <v>76279424</v>
      </c>
      <c r="W91" s="42">
        <v>0</v>
      </c>
      <c r="X91" s="42">
        <v>582515262.66999996</v>
      </c>
      <c r="Y91" s="42">
        <v>76279424</v>
      </c>
      <c r="Z91" s="42">
        <v>0</v>
      </c>
      <c r="AA91" s="42">
        <v>67550490</v>
      </c>
      <c r="AB91" s="42"/>
    </row>
    <row r="92" spans="1:28" s="4" customFormat="1" ht="30" customHeight="1" x14ac:dyDescent="0.25">
      <c r="A92" s="49">
        <v>68</v>
      </c>
      <c r="B92" s="9" t="s">
        <v>56</v>
      </c>
      <c r="C92" s="49">
        <v>330044</v>
      </c>
      <c r="D92" s="10" t="s">
        <v>117</v>
      </c>
      <c r="E92" s="10" t="s">
        <v>122</v>
      </c>
      <c r="F92" s="9" t="s">
        <v>128</v>
      </c>
      <c r="G92" s="49" t="s">
        <v>161</v>
      </c>
      <c r="H92" s="17" t="s">
        <v>427</v>
      </c>
      <c r="I92" s="17" t="s">
        <v>428</v>
      </c>
      <c r="J92" s="17" t="s">
        <v>283</v>
      </c>
      <c r="K92" s="53">
        <f t="shared" si="5"/>
        <v>177983401.06999999</v>
      </c>
      <c r="L92" s="43"/>
      <c r="M92" s="44"/>
      <c r="N92" s="40">
        <f t="shared" si="6"/>
        <v>101693205.45</v>
      </c>
      <c r="O92" s="40">
        <v>44139922.979999997</v>
      </c>
      <c r="P92" s="40">
        <v>57553282.469999999</v>
      </c>
      <c r="Q92" s="41">
        <v>20606699.59</v>
      </c>
      <c r="R92" s="42">
        <v>0</v>
      </c>
      <c r="S92" s="42">
        <v>0</v>
      </c>
      <c r="T92" s="42">
        <v>0</v>
      </c>
      <c r="U92" s="41">
        <f t="shared" si="7"/>
        <v>55683496.030000001</v>
      </c>
      <c r="V92" s="42">
        <v>0</v>
      </c>
      <c r="W92" s="42">
        <v>0</v>
      </c>
      <c r="X92" s="42">
        <v>55683496.030000001</v>
      </c>
      <c r="Y92" s="42">
        <v>0</v>
      </c>
      <c r="Z92" s="42">
        <v>0</v>
      </c>
      <c r="AA92" s="42">
        <v>0</v>
      </c>
      <c r="AB92" s="42"/>
    </row>
    <row r="93" spans="1:28" s="4" customFormat="1" ht="30" customHeight="1" x14ac:dyDescent="0.25">
      <c r="A93" s="49">
        <v>69</v>
      </c>
      <c r="B93" s="9" t="s">
        <v>57</v>
      </c>
      <c r="C93" s="49" t="s">
        <v>184</v>
      </c>
      <c r="D93" s="10" t="s">
        <v>117</v>
      </c>
      <c r="E93" s="10" t="s">
        <v>122</v>
      </c>
      <c r="F93" s="9" t="s">
        <v>128</v>
      </c>
      <c r="G93" s="49" t="s">
        <v>161</v>
      </c>
      <c r="H93" s="17" t="s">
        <v>429</v>
      </c>
      <c r="I93" s="17" t="s">
        <v>430</v>
      </c>
      <c r="J93" s="17" t="s">
        <v>283</v>
      </c>
      <c r="K93" s="53">
        <f t="shared" si="5"/>
        <v>277083232.52999997</v>
      </c>
      <c r="L93" s="39"/>
      <c r="M93" s="40"/>
      <c r="N93" s="40">
        <f t="shared" si="6"/>
        <v>234639271.75</v>
      </c>
      <c r="O93" s="40">
        <v>86839931.140000001</v>
      </c>
      <c r="P93" s="40">
        <v>147799340.61000001</v>
      </c>
      <c r="Q93" s="41">
        <v>23311697.129999999</v>
      </c>
      <c r="R93" s="42">
        <v>0</v>
      </c>
      <c r="S93" s="42">
        <v>0</v>
      </c>
      <c r="T93" s="42">
        <v>0</v>
      </c>
      <c r="U93" s="41">
        <f t="shared" si="7"/>
        <v>19132263.649999999</v>
      </c>
      <c r="V93" s="42">
        <v>0</v>
      </c>
      <c r="W93" s="42">
        <v>0</v>
      </c>
      <c r="X93" s="42">
        <v>19132263.649999999</v>
      </c>
      <c r="Y93" s="42">
        <v>0</v>
      </c>
      <c r="Z93" s="42">
        <v>0</v>
      </c>
      <c r="AA93" s="42">
        <v>0</v>
      </c>
      <c r="AB93" s="42"/>
    </row>
    <row r="94" spans="1:28" s="4" customFormat="1" ht="30" customHeight="1" x14ac:dyDescent="0.25">
      <c r="A94" s="49">
        <v>70</v>
      </c>
      <c r="B94" s="9" t="s">
        <v>58</v>
      </c>
      <c r="C94" s="49" t="s">
        <v>205</v>
      </c>
      <c r="D94" s="10" t="s">
        <v>117</v>
      </c>
      <c r="E94" s="10" t="s">
        <v>122</v>
      </c>
      <c r="F94" s="9" t="s">
        <v>128</v>
      </c>
      <c r="G94" s="49"/>
      <c r="H94" s="17" t="s">
        <v>431</v>
      </c>
      <c r="I94" s="17" t="s">
        <v>432</v>
      </c>
      <c r="J94" s="17" t="s">
        <v>290</v>
      </c>
      <c r="K94" s="53">
        <f t="shared" si="5"/>
        <v>23223316.07</v>
      </c>
      <c r="L94" s="39"/>
      <c r="M94" s="40"/>
      <c r="N94" s="40">
        <f t="shared" si="6"/>
        <v>23223316.07</v>
      </c>
      <c r="O94" s="40">
        <v>0</v>
      </c>
      <c r="P94" s="40">
        <v>23223316.07</v>
      </c>
      <c r="Q94" s="41">
        <v>0</v>
      </c>
      <c r="R94" s="42">
        <v>0</v>
      </c>
      <c r="S94" s="42">
        <v>0</v>
      </c>
      <c r="T94" s="42">
        <v>0</v>
      </c>
      <c r="U94" s="41">
        <f t="shared" si="7"/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/>
    </row>
    <row r="95" spans="1:28" s="4" customFormat="1" ht="30" customHeight="1" x14ac:dyDescent="0.25">
      <c r="A95" s="49">
        <v>71</v>
      </c>
      <c r="B95" s="9" t="s">
        <v>59</v>
      </c>
      <c r="C95" s="49" t="s">
        <v>228</v>
      </c>
      <c r="D95" s="10" t="s">
        <v>117</v>
      </c>
      <c r="E95" s="10" t="s">
        <v>122</v>
      </c>
      <c r="F95" s="9" t="s">
        <v>128</v>
      </c>
      <c r="G95" s="49"/>
      <c r="H95" s="17" t="s">
        <v>433</v>
      </c>
      <c r="I95" s="17" t="s">
        <v>434</v>
      </c>
      <c r="J95" s="17" t="s">
        <v>290</v>
      </c>
      <c r="K95" s="53">
        <f t="shared" si="5"/>
        <v>142695231.59999999</v>
      </c>
      <c r="L95" s="39">
        <v>142695231.59999999</v>
      </c>
      <c r="M95" s="40">
        <v>2005696</v>
      </c>
      <c r="N95" s="40">
        <f t="shared" si="6"/>
        <v>0</v>
      </c>
      <c r="O95" s="40">
        <v>0</v>
      </c>
      <c r="P95" s="40">
        <v>0</v>
      </c>
      <c r="Q95" s="41">
        <v>0</v>
      </c>
      <c r="R95" s="42">
        <v>0</v>
      </c>
      <c r="S95" s="42">
        <v>0</v>
      </c>
      <c r="T95" s="42">
        <v>0</v>
      </c>
      <c r="U95" s="41">
        <f t="shared" si="7"/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/>
    </row>
    <row r="96" spans="1:28" s="4" customFormat="1" ht="30" customHeight="1" x14ac:dyDescent="0.25">
      <c r="A96" s="49">
        <v>72</v>
      </c>
      <c r="B96" s="9" t="s">
        <v>60</v>
      </c>
      <c r="C96" s="49" t="s">
        <v>204</v>
      </c>
      <c r="D96" s="10" t="s">
        <v>117</v>
      </c>
      <c r="E96" s="10" t="s">
        <v>122</v>
      </c>
      <c r="F96" s="9" t="s">
        <v>128</v>
      </c>
      <c r="G96" s="49"/>
      <c r="H96" s="17" t="s">
        <v>435</v>
      </c>
      <c r="I96" s="17" t="s">
        <v>436</v>
      </c>
      <c r="J96" s="17" t="s">
        <v>283</v>
      </c>
      <c r="K96" s="53">
        <f t="shared" si="5"/>
        <v>14021393.73</v>
      </c>
      <c r="L96" s="39"/>
      <c r="M96" s="40"/>
      <c r="N96" s="40">
        <f t="shared" si="6"/>
        <v>7041338.6399999997</v>
      </c>
      <c r="O96" s="40">
        <v>0</v>
      </c>
      <c r="P96" s="40">
        <v>7041338.6399999997</v>
      </c>
      <c r="Q96" s="41">
        <v>6980055.0899999999</v>
      </c>
      <c r="R96" s="42">
        <v>0</v>
      </c>
      <c r="S96" s="42">
        <v>0</v>
      </c>
      <c r="T96" s="42">
        <v>0</v>
      </c>
      <c r="U96" s="41">
        <f t="shared" si="7"/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/>
    </row>
    <row r="97" spans="1:28" s="4" customFormat="1" ht="30" customHeight="1" x14ac:dyDescent="0.25">
      <c r="A97" s="49">
        <v>73</v>
      </c>
      <c r="B97" s="9" t="s">
        <v>61</v>
      </c>
      <c r="C97" s="49" t="s">
        <v>185</v>
      </c>
      <c r="D97" s="10" t="s">
        <v>117</v>
      </c>
      <c r="E97" s="10" t="s">
        <v>122</v>
      </c>
      <c r="F97" s="9" t="s">
        <v>128</v>
      </c>
      <c r="G97" s="49" t="s">
        <v>161</v>
      </c>
      <c r="H97" s="17" t="s">
        <v>437</v>
      </c>
      <c r="I97" s="17" t="s">
        <v>438</v>
      </c>
      <c r="J97" s="17" t="s">
        <v>290</v>
      </c>
      <c r="K97" s="53">
        <f t="shared" si="5"/>
        <v>135054280.87</v>
      </c>
      <c r="L97" s="39"/>
      <c r="M97" s="40"/>
      <c r="N97" s="40">
        <f t="shared" si="6"/>
        <v>106020515.91</v>
      </c>
      <c r="O97" s="40">
        <v>26645696.359999999</v>
      </c>
      <c r="P97" s="40">
        <v>79374819.549999997</v>
      </c>
      <c r="Q97" s="41">
        <v>21148468.59</v>
      </c>
      <c r="R97" s="42">
        <v>0</v>
      </c>
      <c r="S97" s="42">
        <v>0</v>
      </c>
      <c r="T97" s="42">
        <v>0</v>
      </c>
      <c r="U97" s="41">
        <f t="shared" si="7"/>
        <v>7885296.3700000001</v>
      </c>
      <c r="V97" s="42">
        <v>0</v>
      </c>
      <c r="W97" s="42">
        <v>0</v>
      </c>
      <c r="X97" s="42">
        <v>7885296.3700000001</v>
      </c>
      <c r="Y97" s="42">
        <v>0</v>
      </c>
      <c r="Z97" s="42">
        <v>0</v>
      </c>
      <c r="AA97" s="42">
        <v>0</v>
      </c>
      <c r="AB97" s="42"/>
    </row>
    <row r="98" spans="1:28" s="4" customFormat="1" ht="30" customHeight="1" x14ac:dyDescent="0.25">
      <c r="A98" s="49">
        <v>74</v>
      </c>
      <c r="B98" s="9" t="s">
        <v>62</v>
      </c>
      <c r="C98" s="49" t="s">
        <v>238</v>
      </c>
      <c r="D98" s="10" t="s">
        <v>117</v>
      </c>
      <c r="E98" s="10" t="s">
        <v>124</v>
      </c>
      <c r="F98" s="9" t="s">
        <v>128</v>
      </c>
      <c r="G98" s="49"/>
      <c r="H98" s="17" t="s">
        <v>439</v>
      </c>
      <c r="I98" s="17" t="s">
        <v>440</v>
      </c>
      <c r="J98" s="17" t="s">
        <v>339</v>
      </c>
      <c r="K98" s="53">
        <f t="shared" si="5"/>
        <v>143617609.11000001</v>
      </c>
      <c r="L98" s="39"/>
      <c r="M98" s="40"/>
      <c r="N98" s="40">
        <f t="shared" si="6"/>
        <v>5769130.29</v>
      </c>
      <c r="O98" s="40">
        <v>0</v>
      </c>
      <c r="P98" s="40">
        <v>5769130.29</v>
      </c>
      <c r="Q98" s="41">
        <v>17618266.800000001</v>
      </c>
      <c r="R98" s="42">
        <v>17618266.800000001</v>
      </c>
      <c r="S98" s="42">
        <v>0</v>
      </c>
      <c r="T98" s="42">
        <v>0</v>
      </c>
      <c r="U98" s="41">
        <f t="shared" si="7"/>
        <v>120230212.02</v>
      </c>
      <c r="V98" s="42">
        <v>9938700</v>
      </c>
      <c r="W98" s="42">
        <v>0</v>
      </c>
      <c r="X98" s="42">
        <v>23288747.02</v>
      </c>
      <c r="Y98" s="42">
        <v>0</v>
      </c>
      <c r="Z98" s="42">
        <v>0</v>
      </c>
      <c r="AA98" s="42">
        <v>96941465</v>
      </c>
      <c r="AB98" s="42">
        <v>9938700</v>
      </c>
    </row>
    <row r="99" spans="1:28" s="4" customFormat="1" ht="30" customHeight="1" x14ac:dyDescent="0.25">
      <c r="A99" s="49">
        <v>75</v>
      </c>
      <c r="B99" s="9" t="s">
        <v>63</v>
      </c>
      <c r="C99" s="49" t="s">
        <v>242</v>
      </c>
      <c r="D99" s="10" t="s">
        <v>117</v>
      </c>
      <c r="E99" s="10" t="s">
        <v>124</v>
      </c>
      <c r="F99" s="9" t="s">
        <v>128</v>
      </c>
      <c r="G99" s="49"/>
      <c r="H99" s="17" t="s">
        <v>441</v>
      </c>
      <c r="I99" s="17" t="s">
        <v>442</v>
      </c>
      <c r="J99" s="17" t="s">
        <v>336</v>
      </c>
      <c r="K99" s="53">
        <f t="shared" si="5"/>
        <v>32789284.280000001</v>
      </c>
      <c r="L99" s="39"/>
      <c r="M99" s="40"/>
      <c r="N99" s="40">
        <f t="shared" si="6"/>
        <v>0</v>
      </c>
      <c r="O99" s="40">
        <v>0</v>
      </c>
      <c r="P99" s="40">
        <v>0</v>
      </c>
      <c r="Q99" s="41">
        <v>25711784.280000001</v>
      </c>
      <c r="R99" s="42">
        <v>0</v>
      </c>
      <c r="S99" s="42">
        <v>0</v>
      </c>
      <c r="T99" s="42">
        <v>0</v>
      </c>
      <c r="U99" s="41">
        <f t="shared" si="7"/>
        <v>7077500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7077500</v>
      </c>
      <c r="AB99" s="42"/>
    </row>
    <row r="100" spans="1:28" s="4" customFormat="1" ht="30" customHeight="1" x14ac:dyDescent="0.25">
      <c r="A100" s="49">
        <v>76</v>
      </c>
      <c r="B100" s="9" t="s">
        <v>110</v>
      </c>
      <c r="C100" s="49" t="s">
        <v>256</v>
      </c>
      <c r="D100" s="10" t="s">
        <v>117</v>
      </c>
      <c r="E100" s="10" t="s">
        <v>124</v>
      </c>
      <c r="F100" s="9" t="s">
        <v>128</v>
      </c>
      <c r="G100" s="49"/>
      <c r="H100" s="17" t="s">
        <v>443</v>
      </c>
      <c r="I100" s="17" t="s">
        <v>349</v>
      </c>
      <c r="J100" s="17" t="s">
        <v>339</v>
      </c>
      <c r="K100" s="53">
        <f t="shared" si="5"/>
        <v>66411611.57</v>
      </c>
      <c r="L100" s="45"/>
      <c r="M100" s="46"/>
      <c r="N100" s="40">
        <f t="shared" si="6"/>
        <v>60861665.520000003</v>
      </c>
      <c r="O100" s="40">
        <v>0</v>
      </c>
      <c r="P100" s="40">
        <v>60861665.520000003</v>
      </c>
      <c r="Q100" s="41">
        <v>5549946.0499999998</v>
      </c>
      <c r="R100" s="42">
        <v>0</v>
      </c>
      <c r="S100" s="42">
        <v>0</v>
      </c>
      <c r="T100" s="42">
        <v>0</v>
      </c>
      <c r="U100" s="41">
        <f t="shared" si="7"/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/>
    </row>
    <row r="101" spans="1:28" s="4" customFormat="1" ht="30" customHeight="1" x14ac:dyDescent="0.25">
      <c r="A101" s="12"/>
      <c r="B101" s="14" t="s">
        <v>64</v>
      </c>
      <c r="C101" s="12"/>
      <c r="D101" s="10"/>
      <c r="E101" s="10"/>
      <c r="F101" s="9"/>
      <c r="G101" s="49"/>
      <c r="H101" s="9"/>
      <c r="I101" s="9"/>
      <c r="J101" s="9"/>
      <c r="K101" s="53">
        <f t="shared" si="5"/>
        <v>0</v>
      </c>
      <c r="L101" s="39"/>
      <c r="M101" s="40"/>
      <c r="N101" s="40">
        <f t="shared" si="6"/>
        <v>0</v>
      </c>
      <c r="O101" s="40">
        <v>0</v>
      </c>
      <c r="P101" s="40">
        <v>0</v>
      </c>
      <c r="Q101" s="41">
        <v>0</v>
      </c>
      <c r="R101" s="42">
        <v>0</v>
      </c>
      <c r="S101" s="42">
        <v>0</v>
      </c>
      <c r="T101" s="42">
        <v>0</v>
      </c>
      <c r="U101" s="41">
        <f t="shared" si="7"/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/>
    </row>
    <row r="102" spans="1:28" s="4" customFormat="1" ht="30" customHeight="1" x14ac:dyDescent="0.25">
      <c r="A102" s="49">
        <v>77</v>
      </c>
      <c r="B102" s="9" t="s">
        <v>65</v>
      </c>
      <c r="C102" s="49" t="s">
        <v>187</v>
      </c>
      <c r="D102" s="10" t="s">
        <v>118</v>
      </c>
      <c r="E102" s="10" t="s">
        <v>122</v>
      </c>
      <c r="F102" s="9" t="s">
        <v>131</v>
      </c>
      <c r="G102" s="49" t="s">
        <v>161</v>
      </c>
      <c r="H102" s="17" t="s">
        <v>444</v>
      </c>
      <c r="I102" s="17" t="s">
        <v>445</v>
      </c>
      <c r="J102" s="17" t="s">
        <v>283</v>
      </c>
      <c r="K102" s="53">
        <f t="shared" si="5"/>
        <v>337856778.58999997</v>
      </c>
      <c r="L102" s="39">
        <v>46607386.159999996</v>
      </c>
      <c r="M102" s="40">
        <v>1409408</v>
      </c>
      <c r="N102" s="40">
        <f t="shared" si="6"/>
        <v>193952457.44</v>
      </c>
      <c r="O102" s="40">
        <v>74381665.5</v>
      </c>
      <c r="P102" s="40">
        <v>119570791.94</v>
      </c>
      <c r="Q102" s="41">
        <v>11735683.140000001</v>
      </c>
      <c r="R102" s="42">
        <v>0</v>
      </c>
      <c r="S102" s="42">
        <v>0</v>
      </c>
      <c r="T102" s="42">
        <v>0</v>
      </c>
      <c r="U102" s="41">
        <f t="shared" si="7"/>
        <v>85561251.849999994</v>
      </c>
      <c r="V102" s="42">
        <v>0</v>
      </c>
      <c r="W102" s="42">
        <v>0</v>
      </c>
      <c r="X102" s="42">
        <v>85561251.849999994</v>
      </c>
      <c r="Y102" s="42">
        <v>0</v>
      </c>
      <c r="Z102" s="42">
        <v>0</v>
      </c>
      <c r="AA102" s="42">
        <v>0</v>
      </c>
      <c r="AB102" s="42"/>
    </row>
    <row r="103" spans="1:28" s="4" customFormat="1" ht="30" customHeight="1" x14ac:dyDescent="0.25">
      <c r="A103" s="49">
        <v>78</v>
      </c>
      <c r="B103" s="9" t="s">
        <v>66</v>
      </c>
      <c r="C103" s="49" t="s">
        <v>206</v>
      </c>
      <c r="D103" s="10" t="s">
        <v>118</v>
      </c>
      <c r="E103" s="10" t="s">
        <v>122</v>
      </c>
      <c r="F103" s="9" t="s">
        <v>131</v>
      </c>
      <c r="G103" s="49"/>
      <c r="H103" s="17" t="s">
        <v>446</v>
      </c>
      <c r="I103" s="17" t="s">
        <v>447</v>
      </c>
      <c r="J103" s="17" t="s">
        <v>283</v>
      </c>
      <c r="K103" s="53">
        <f t="shared" si="5"/>
        <v>14013790.09</v>
      </c>
      <c r="L103" s="39"/>
      <c r="M103" s="40"/>
      <c r="N103" s="40">
        <f t="shared" si="6"/>
        <v>14013790.09</v>
      </c>
      <c r="O103" s="40">
        <v>0</v>
      </c>
      <c r="P103" s="40">
        <v>14013790.09</v>
      </c>
      <c r="Q103" s="41">
        <v>0</v>
      </c>
      <c r="R103" s="42">
        <v>0</v>
      </c>
      <c r="S103" s="42">
        <v>0</v>
      </c>
      <c r="T103" s="42">
        <v>0</v>
      </c>
      <c r="U103" s="41">
        <f t="shared" si="7"/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/>
    </row>
    <row r="104" spans="1:28" s="4" customFormat="1" ht="30" customHeight="1" x14ac:dyDescent="0.25">
      <c r="A104" s="12"/>
      <c r="B104" s="14" t="s">
        <v>67</v>
      </c>
      <c r="C104" s="12"/>
      <c r="D104" s="10"/>
      <c r="E104" s="11"/>
      <c r="F104" s="9"/>
      <c r="G104" s="49"/>
      <c r="H104" s="9"/>
      <c r="I104" s="9"/>
      <c r="J104" s="9"/>
      <c r="K104" s="53">
        <f t="shared" si="5"/>
        <v>0</v>
      </c>
      <c r="L104" s="39"/>
      <c r="M104" s="40"/>
      <c r="N104" s="40">
        <f t="shared" si="6"/>
        <v>0</v>
      </c>
      <c r="O104" s="40">
        <v>0</v>
      </c>
      <c r="P104" s="40">
        <v>0</v>
      </c>
      <c r="Q104" s="41">
        <v>0</v>
      </c>
      <c r="R104" s="42">
        <v>0</v>
      </c>
      <c r="S104" s="42">
        <v>0</v>
      </c>
      <c r="T104" s="42">
        <v>0</v>
      </c>
      <c r="U104" s="41">
        <f t="shared" si="7"/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/>
    </row>
    <row r="105" spans="1:28" s="4" customFormat="1" ht="30" customHeight="1" x14ac:dyDescent="0.25">
      <c r="A105" s="49">
        <v>79</v>
      </c>
      <c r="B105" s="9" t="s">
        <v>68</v>
      </c>
      <c r="C105" s="49" t="s">
        <v>188</v>
      </c>
      <c r="D105" s="10" t="s">
        <v>115</v>
      </c>
      <c r="E105" s="10" t="s">
        <v>122</v>
      </c>
      <c r="F105" s="9" t="s">
        <v>132</v>
      </c>
      <c r="G105" s="49" t="s">
        <v>161</v>
      </c>
      <c r="H105" s="17" t="s">
        <v>448</v>
      </c>
      <c r="I105" s="17" t="s">
        <v>449</v>
      </c>
      <c r="J105" s="17" t="s">
        <v>283</v>
      </c>
      <c r="K105" s="53">
        <f t="shared" si="5"/>
        <v>223639886.41999999</v>
      </c>
      <c r="L105" s="39">
        <v>32379273.949999999</v>
      </c>
      <c r="M105" s="40">
        <v>1029952</v>
      </c>
      <c r="N105" s="40">
        <f t="shared" si="6"/>
        <v>127731417.26000001</v>
      </c>
      <c r="O105" s="40">
        <v>41894709.07</v>
      </c>
      <c r="P105" s="40">
        <v>85836708.189999998</v>
      </c>
      <c r="Q105" s="41">
        <v>14706876.1</v>
      </c>
      <c r="R105" s="42">
        <v>0</v>
      </c>
      <c r="S105" s="42">
        <v>0</v>
      </c>
      <c r="T105" s="42">
        <v>0</v>
      </c>
      <c r="U105" s="41">
        <f t="shared" si="7"/>
        <v>48822319.109999999</v>
      </c>
      <c r="V105" s="42">
        <v>0</v>
      </c>
      <c r="W105" s="42">
        <v>0</v>
      </c>
      <c r="X105" s="42">
        <v>48822319.109999999</v>
      </c>
      <c r="Y105" s="42">
        <v>0</v>
      </c>
      <c r="Z105" s="42">
        <v>0</v>
      </c>
      <c r="AA105" s="42">
        <v>0</v>
      </c>
      <c r="AB105" s="42"/>
    </row>
    <row r="106" spans="1:28" s="4" customFormat="1" ht="30" customHeight="1" x14ac:dyDescent="0.25">
      <c r="A106" s="12"/>
      <c r="B106" s="14" t="s">
        <v>69</v>
      </c>
      <c r="C106" s="12"/>
      <c r="D106" s="10"/>
      <c r="E106" s="10"/>
      <c r="F106" s="9"/>
      <c r="G106" s="49"/>
      <c r="H106" s="9"/>
      <c r="I106" s="9"/>
      <c r="J106" s="9"/>
      <c r="K106" s="53">
        <f t="shared" si="5"/>
        <v>0</v>
      </c>
      <c r="L106" s="45"/>
      <c r="M106" s="46"/>
      <c r="N106" s="40">
        <f t="shared" si="6"/>
        <v>0</v>
      </c>
      <c r="O106" s="40">
        <v>0</v>
      </c>
      <c r="P106" s="40">
        <v>0</v>
      </c>
      <c r="Q106" s="41">
        <v>0</v>
      </c>
      <c r="R106" s="42">
        <v>0</v>
      </c>
      <c r="S106" s="42">
        <v>0</v>
      </c>
      <c r="T106" s="42">
        <v>0</v>
      </c>
      <c r="U106" s="41">
        <f t="shared" si="7"/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/>
    </row>
    <row r="107" spans="1:28" s="4" customFormat="1" ht="30" customHeight="1" x14ac:dyDescent="0.25">
      <c r="A107" s="49">
        <v>80</v>
      </c>
      <c r="B107" s="9" t="s">
        <v>70</v>
      </c>
      <c r="C107" s="49" t="s">
        <v>190</v>
      </c>
      <c r="D107" s="10" t="s">
        <v>115</v>
      </c>
      <c r="E107" s="10" t="s">
        <v>122</v>
      </c>
      <c r="F107" s="9" t="s">
        <v>132</v>
      </c>
      <c r="G107" s="49" t="s">
        <v>161</v>
      </c>
      <c r="H107" s="17" t="s">
        <v>450</v>
      </c>
      <c r="I107" s="17" t="s">
        <v>451</v>
      </c>
      <c r="J107" s="17" t="s">
        <v>283</v>
      </c>
      <c r="K107" s="53">
        <f t="shared" si="5"/>
        <v>245324188.37</v>
      </c>
      <c r="L107" s="39"/>
      <c r="M107" s="40"/>
      <c r="N107" s="40">
        <f t="shared" si="6"/>
        <v>63086280.009999998</v>
      </c>
      <c r="O107" s="40">
        <v>29563633.93</v>
      </c>
      <c r="P107" s="40">
        <v>33522646.079999998</v>
      </c>
      <c r="Q107" s="41">
        <v>148616844.50999999</v>
      </c>
      <c r="R107" s="42">
        <v>138009756.59999999</v>
      </c>
      <c r="S107" s="42">
        <v>0</v>
      </c>
      <c r="T107" s="42">
        <v>0</v>
      </c>
      <c r="U107" s="41">
        <f t="shared" si="7"/>
        <v>33621063.850000001</v>
      </c>
      <c r="V107" s="42">
        <v>13920994.880000001</v>
      </c>
      <c r="W107" s="42">
        <v>0</v>
      </c>
      <c r="X107" s="42">
        <v>33621063.850000001</v>
      </c>
      <c r="Y107" s="42">
        <v>13920994.880000001</v>
      </c>
      <c r="Z107" s="42">
        <v>0</v>
      </c>
      <c r="AA107" s="42">
        <v>0</v>
      </c>
      <c r="AB107" s="42"/>
    </row>
    <row r="108" spans="1:28" s="4" customFormat="1" ht="30" customHeight="1" x14ac:dyDescent="0.25">
      <c r="A108" s="49">
        <v>81</v>
      </c>
      <c r="B108" s="9" t="s">
        <v>71</v>
      </c>
      <c r="C108" s="49" t="s">
        <v>189</v>
      </c>
      <c r="D108" s="10" t="s">
        <v>115</v>
      </c>
      <c r="E108" s="10" t="s">
        <v>122</v>
      </c>
      <c r="F108" s="9" t="s">
        <v>132</v>
      </c>
      <c r="G108" s="49" t="s">
        <v>161</v>
      </c>
      <c r="H108" s="17" t="s">
        <v>452</v>
      </c>
      <c r="I108" s="17" t="s">
        <v>453</v>
      </c>
      <c r="J108" s="17" t="s">
        <v>283</v>
      </c>
      <c r="K108" s="53">
        <f t="shared" si="5"/>
        <v>138030449.99000001</v>
      </c>
      <c r="L108" s="39"/>
      <c r="M108" s="40"/>
      <c r="N108" s="40">
        <f t="shared" si="6"/>
        <v>104041756.59</v>
      </c>
      <c r="O108" s="40">
        <v>67621591.329999998</v>
      </c>
      <c r="P108" s="40">
        <v>36420165.259999998</v>
      </c>
      <c r="Q108" s="41">
        <v>9309625.6999999993</v>
      </c>
      <c r="R108" s="42">
        <v>0</v>
      </c>
      <c r="S108" s="42">
        <v>0</v>
      </c>
      <c r="T108" s="42">
        <v>0</v>
      </c>
      <c r="U108" s="41">
        <f t="shared" si="7"/>
        <v>24679067.699999999</v>
      </c>
      <c r="V108" s="42">
        <v>0</v>
      </c>
      <c r="W108" s="42">
        <v>0</v>
      </c>
      <c r="X108" s="42">
        <v>24679067.699999999</v>
      </c>
      <c r="Y108" s="42">
        <v>0</v>
      </c>
      <c r="Z108" s="42">
        <v>0</v>
      </c>
      <c r="AA108" s="42">
        <v>0</v>
      </c>
      <c r="AB108" s="42"/>
    </row>
    <row r="109" spans="1:28" s="4" customFormat="1" ht="30" customHeight="1" x14ac:dyDescent="0.25">
      <c r="A109" s="49">
        <v>82</v>
      </c>
      <c r="B109" s="9" t="s">
        <v>72</v>
      </c>
      <c r="C109" s="49" t="s">
        <v>192</v>
      </c>
      <c r="D109" s="10" t="s">
        <v>115</v>
      </c>
      <c r="E109" s="10" t="s">
        <v>122</v>
      </c>
      <c r="F109" s="9" t="s">
        <v>132</v>
      </c>
      <c r="G109" s="49" t="s">
        <v>161</v>
      </c>
      <c r="H109" s="17" t="s">
        <v>454</v>
      </c>
      <c r="I109" s="17" t="s">
        <v>455</v>
      </c>
      <c r="J109" s="17" t="s">
        <v>283</v>
      </c>
      <c r="K109" s="53">
        <f t="shared" si="5"/>
        <v>596107963.36000001</v>
      </c>
      <c r="L109" s="39"/>
      <c r="M109" s="40"/>
      <c r="N109" s="40">
        <f t="shared" si="6"/>
        <v>317747344.75999999</v>
      </c>
      <c r="O109" s="40">
        <v>167938186.84999999</v>
      </c>
      <c r="P109" s="40">
        <v>149809157.91</v>
      </c>
      <c r="Q109" s="41">
        <v>23615375.120000001</v>
      </c>
      <c r="R109" s="42">
        <v>0</v>
      </c>
      <c r="S109" s="42">
        <v>0</v>
      </c>
      <c r="T109" s="42">
        <v>0</v>
      </c>
      <c r="U109" s="41">
        <f t="shared" si="7"/>
        <v>254745243.47999999</v>
      </c>
      <c r="V109" s="42">
        <v>0</v>
      </c>
      <c r="W109" s="42">
        <v>0</v>
      </c>
      <c r="X109" s="42">
        <v>239917948.47999999</v>
      </c>
      <c r="Y109" s="42">
        <v>0</v>
      </c>
      <c r="Z109" s="42">
        <v>0</v>
      </c>
      <c r="AA109" s="42">
        <v>14827295</v>
      </c>
      <c r="AB109" s="42"/>
    </row>
    <row r="110" spans="1:28" s="4" customFormat="1" ht="30" customHeight="1" x14ac:dyDescent="0.25">
      <c r="A110" s="49">
        <v>83</v>
      </c>
      <c r="B110" s="9" t="s">
        <v>73</v>
      </c>
      <c r="C110" s="49" t="s">
        <v>209</v>
      </c>
      <c r="D110" s="10" t="s">
        <v>115</v>
      </c>
      <c r="E110" s="10" t="s">
        <v>122</v>
      </c>
      <c r="F110" s="9" t="s">
        <v>132</v>
      </c>
      <c r="G110" s="49"/>
      <c r="H110" s="17" t="s">
        <v>456</v>
      </c>
      <c r="I110" s="17" t="s">
        <v>457</v>
      </c>
      <c r="J110" s="17" t="s">
        <v>283</v>
      </c>
      <c r="K110" s="53">
        <f t="shared" si="5"/>
        <v>25431360.93</v>
      </c>
      <c r="L110" s="39"/>
      <c r="M110" s="40"/>
      <c r="N110" s="40">
        <f t="shared" si="6"/>
        <v>25431360.93</v>
      </c>
      <c r="O110" s="40">
        <v>0</v>
      </c>
      <c r="P110" s="40">
        <v>25431360.93</v>
      </c>
      <c r="Q110" s="41">
        <v>0</v>
      </c>
      <c r="R110" s="42">
        <v>0</v>
      </c>
      <c r="S110" s="42">
        <v>0</v>
      </c>
      <c r="T110" s="42">
        <v>0</v>
      </c>
      <c r="U110" s="41">
        <f t="shared" si="7"/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/>
    </row>
    <row r="111" spans="1:28" s="4" customFormat="1" ht="30" customHeight="1" x14ac:dyDescent="0.25">
      <c r="A111" s="49">
        <v>84</v>
      </c>
      <c r="B111" s="9" t="s">
        <v>74</v>
      </c>
      <c r="C111" s="49" t="s">
        <v>208</v>
      </c>
      <c r="D111" s="10" t="s">
        <v>115</v>
      </c>
      <c r="E111" s="10" t="s">
        <v>122</v>
      </c>
      <c r="F111" s="9" t="s">
        <v>132</v>
      </c>
      <c r="G111" s="49"/>
      <c r="H111" s="17" t="s">
        <v>458</v>
      </c>
      <c r="I111" s="17" t="s">
        <v>459</v>
      </c>
      <c r="J111" s="17" t="s">
        <v>283</v>
      </c>
      <c r="K111" s="53">
        <f t="shared" si="5"/>
        <v>117715228.81999999</v>
      </c>
      <c r="L111" s="39"/>
      <c r="M111" s="40"/>
      <c r="N111" s="40">
        <f t="shared" si="6"/>
        <v>20487449.690000001</v>
      </c>
      <c r="O111" s="40">
        <v>0</v>
      </c>
      <c r="P111" s="40">
        <v>20487449.690000001</v>
      </c>
      <c r="Q111" s="41">
        <v>10407351.17</v>
      </c>
      <c r="R111" s="42">
        <v>0</v>
      </c>
      <c r="S111" s="42">
        <v>0</v>
      </c>
      <c r="T111" s="42">
        <v>0</v>
      </c>
      <c r="U111" s="41">
        <f t="shared" si="7"/>
        <v>86820427.959999993</v>
      </c>
      <c r="V111" s="42">
        <v>0</v>
      </c>
      <c r="W111" s="42">
        <v>0</v>
      </c>
      <c r="X111" s="42">
        <v>86820427.959999993</v>
      </c>
      <c r="Y111" s="42">
        <v>0</v>
      </c>
      <c r="Z111" s="42">
        <v>0</v>
      </c>
      <c r="AA111" s="42">
        <v>0</v>
      </c>
      <c r="AB111" s="42"/>
    </row>
    <row r="112" spans="1:28" s="4" customFormat="1" ht="30" customHeight="1" x14ac:dyDescent="0.25">
      <c r="A112" s="49">
        <v>85</v>
      </c>
      <c r="B112" s="9" t="s">
        <v>75</v>
      </c>
      <c r="C112" s="49" t="s">
        <v>191</v>
      </c>
      <c r="D112" s="10" t="s">
        <v>115</v>
      </c>
      <c r="E112" s="10" t="s">
        <v>122</v>
      </c>
      <c r="F112" s="9" t="s">
        <v>132</v>
      </c>
      <c r="G112" s="49" t="s">
        <v>161</v>
      </c>
      <c r="H112" s="17" t="s">
        <v>460</v>
      </c>
      <c r="I112" s="17" t="s">
        <v>461</v>
      </c>
      <c r="J112" s="17" t="s">
        <v>283</v>
      </c>
      <c r="K112" s="53">
        <f t="shared" si="5"/>
        <v>215935906.62</v>
      </c>
      <c r="L112" s="39"/>
      <c r="M112" s="40"/>
      <c r="N112" s="40">
        <f t="shared" si="6"/>
        <v>150176989.05000001</v>
      </c>
      <c r="O112" s="40">
        <v>113356709.84</v>
      </c>
      <c r="P112" s="40">
        <v>36820279.210000001</v>
      </c>
      <c r="Q112" s="41">
        <v>19157954.469999999</v>
      </c>
      <c r="R112" s="42">
        <v>0</v>
      </c>
      <c r="S112" s="42">
        <v>0</v>
      </c>
      <c r="T112" s="42">
        <v>0</v>
      </c>
      <c r="U112" s="41">
        <f t="shared" si="7"/>
        <v>46600963.100000001</v>
      </c>
      <c r="V112" s="42">
        <v>0</v>
      </c>
      <c r="W112" s="42">
        <v>0</v>
      </c>
      <c r="X112" s="42">
        <v>46600963.100000001</v>
      </c>
      <c r="Y112" s="42">
        <v>0</v>
      </c>
      <c r="Z112" s="42">
        <v>0</v>
      </c>
      <c r="AA112" s="42">
        <v>0</v>
      </c>
      <c r="AB112" s="42"/>
    </row>
    <row r="113" spans="1:28" s="4" customFormat="1" ht="30" customHeight="1" x14ac:dyDescent="0.25">
      <c r="A113" s="49">
        <v>86</v>
      </c>
      <c r="B113" s="9" t="s">
        <v>76</v>
      </c>
      <c r="C113" s="49" t="s">
        <v>229</v>
      </c>
      <c r="D113" s="10" t="s">
        <v>115</v>
      </c>
      <c r="E113" s="10" t="s">
        <v>122</v>
      </c>
      <c r="F113" s="9" t="s">
        <v>132</v>
      </c>
      <c r="G113" s="49"/>
      <c r="H113" s="17" t="s">
        <v>462</v>
      </c>
      <c r="I113" s="17" t="s">
        <v>463</v>
      </c>
      <c r="J113" s="17" t="s">
        <v>283</v>
      </c>
      <c r="K113" s="53">
        <f t="shared" si="5"/>
        <v>135619783.68000001</v>
      </c>
      <c r="L113" s="39">
        <v>135619783.68000001</v>
      </c>
      <c r="M113" s="40">
        <v>5312384</v>
      </c>
      <c r="N113" s="40">
        <f t="shared" si="6"/>
        <v>0</v>
      </c>
      <c r="O113" s="40">
        <v>0</v>
      </c>
      <c r="P113" s="40">
        <v>0</v>
      </c>
      <c r="Q113" s="41">
        <v>0</v>
      </c>
      <c r="R113" s="42">
        <v>0</v>
      </c>
      <c r="S113" s="42">
        <v>0</v>
      </c>
      <c r="T113" s="42">
        <v>0</v>
      </c>
      <c r="U113" s="41">
        <f t="shared" si="7"/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/>
    </row>
    <row r="114" spans="1:28" s="4" customFormat="1" ht="30" customHeight="1" x14ac:dyDescent="0.25">
      <c r="A114" s="49">
        <v>87</v>
      </c>
      <c r="B114" s="9" t="s">
        <v>77</v>
      </c>
      <c r="C114" s="49" t="s">
        <v>207</v>
      </c>
      <c r="D114" s="10" t="s">
        <v>115</v>
      </c>
      <c r="E114" s="10" t="s">
        <v>122</v>
      </c>
      <c r="F114" s="9" t="s">
        <v>132</v>
      </c>
      <c r="G114" s="49"/>
      <c r="H114" s="17" t="s">
        <v>393</v>
      </c>
      <c r="I114" s="17" t="s">
        <v>464</v>
      </c>
      <c r="J114" s="17" t="s">
        <v>283</v>
      </c>
      <c r="K114" s="53">
        <f t="shared" si="5"/>
        <v>28153302.43</v>
      </c>
      <c r="L114" s="39"/>
      <c r="M114" s="40"/>
      <c r="N114" s="40">
        <f t="shared" si="6"/>
        <v>17119042.41</v>
      </c>
      <c r="O114" s="40">
        <v>0</v>
      </c>
      <c r="P114" s="40">
        <v>17119042.41</v>
      </c>
      <c r="Q114" s="41">
        <v>11034260.02</v>
      </c>
      <c r="R114" s="42">
        <v>0</v>
      </c>
      <c r="S114" s="42">
        <v>0</v>
      </c>
      <c r="T114" s="42">
        <v>0</v>
      </c>
      <c r="U114" s="41">
        <f t="shared" si="7"/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/>
    </row>
    <row r="115" spans="1:28" s="4" customFormat="1" ht="30" customHeight="1" x14ac:dyDescent="0.25">
      <c r="A115" s="49">
        <v>88</v>
      </c>
      <c r="B115" s="9" t="s">
        <v>107</v>
      </c>
      <c r="C115" s="49" t="s">
        <v>199</v>
      </c>
      <c r="D115" s="10" t="s">
        <v>115</v>
      </c>
      <c r="E115" s="10" t="s">
        <v>124</v>
      </c>
      <c r="F115" s="9" t="s">
        <v>132</v>
      </c>
      <c r="G115" s="49" t="s">
        <v>161</v>
      </c>
      <c r="H115" s="17" t="s">
        <v>465</v>
      </c>
      <c r="I115" s="17" t="s">
        <v>466</v>
      </c>
      <c r="J115" s="17" t="s">
        <v>283</v>
      </c>
      <c r="K115" s="53">
        <f t="shared" si="5"/>
        <v>469082704.31999999</v>
      </c>
      <c r="L115" s="39"/>
      <c r="M115" s="40"/>
      <c r="N115" s="40">
        <f t="shared" si="6"/>
        <v>217112121.13999999</v>
      </c>
      <c r="O115" s="40">
        <v>91756872.819999993</v>
      </c>
      <c r="P115" s="40">
        <v>125355248.31999999</v>
      </c>
      <c r="Q115" s="41">
        <v>63001238.310000002</v>
      </c>
      <c r="R115" s="42">
        <v>0</v>
      </c>
      <c r="S115" s="42">
        <v>0</v>
      </c>
      <c r="T115" s="42">
        <v>34794142.5</v>
      </c>
      <c r="U115" s="41">
        <f t="shared" si="7"/>
        <v>188969344.87</v>
      </c>
      <c r="V115" s="42">
        <v>0</v>
      </c>
      <c r="W115" s="42">
        <v>108749500</v>
      </c>
      <c r="X115" s="42">
        <v>179541854.87</v>
      </c>
      <c r="Y115" s="42">
        <v>0</v>
      </c>
      <c r="Z115" s="42">
        <v>108749500</v>
      </c>
      <c r="AA115" s="42">
        <v>9427490</v>
      </c>
      <c r="AB115" s="42"/>
    </row>
    <row r="116" spans="1:28" s="4" customFormat="1" ht="30" customHeight="1" x14ac:dyDescent="0.25">
      <c r="A116" s="49">
        <v>89</v>
      </c>
      <c r="B116" s="9" t="s">
        <v>78</v>
      </c>
      <c r="C116" s="49" t="s">
        <v>221</v>
      </c>
      <c r="D116" s="10" t="s">
        <v>115</v>
      </c>
      <c r="E116" s="10" t="s">
        <v>124</v>
      </c>
      <c r="F116" s="9" t="s">
        <v>132</v>
      </c>
      <c r="G116" s="49"/>
      <c r="H116" s="17" t="s">
        <v>467</v>
      </c>
      <c r="I116" s="17" t="s">
        <v>468</v>
      </c>
      <c r="J116" s="17" t="s">
        <v>283</v>
      </c>
      <c r="K116" s="53">
        <f t="shared" si="5"/>
        <v>6557573.21</v>
      </c>
      <c r="L116" s="39"/>
      <c r="M116" s="40"/>
      <c r="N116" s="40">
        <f t="shared" si="6"/>
        <v>5830405.2400000002</v>
      </c>
      <c r="O116" s="40">
        <v>0</v>
      </c>
      <c r="P116" s="40">
        <v>5830405.2400000002</v>
      </c>
      <c r="Q116" s="41">
        <v>727167.97</v>
      </c>
      <c r="R116" s="42">
        <v>0</v>
      </c>
      <c r="S116" s="42">
        <v>0</v>
      </c>
      <c r="T116" s="42">
        <v>0</v>
      </c>
      <c r="U116" s="41">
        <f t="shared" si="7"/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/>
    </row>
    <row r="117" spans="1:28" s="4" customFormat="1" ht="30" customHeight="1" x14ac:dyDescent="0.25">
      <c r="A117" s="49">
        <v>90</v>
      </c>
      <c r="B117" s="9" t="s">
        <v>135</v>
      </c>
      <c r="C117" s="49" t="s">
        <v>222</v>
      </c>
      <c r="D117" s="10" t="s">
        <v>115</v>
      </c>
      <c r="E117" s="10" t="s">
        <v>124</v>
      </c>
      <c r="F117" s="9" t="s">
        <v>132</v>
      </c>
      <c r="G117" s="49"/>
      <c r="H117" s="17" t="s">
        <v>469</v>
      </c>
      <c r="I117" s="17" t="s">
        <v>470</v>
      </c>
      <c r="J117" s="17" t="s">
        <v>471</v>
      </c>
      <c r="K117" s="53">
        <f t="shared" si="5"/>
        <v>374769.97</v>
      </c>
      <c r="L117" s="39"/>
      <c r="M117" s="40"/>
      <c r="N117" s="40">
        <f t="shared" si="6"/>
        <v>374769.97</v>
      </c>
      <c r="O117" s="40">
        <v>0</v>
      </c>
      <c r="P117" s="40">
        <v>374769.97</v>
      </c>
      <c r="Q117" s="41">
        <v>0</v>
      </c>
      <c r="R117" s="42">
        <v>0</v>
      </c>
      <c r="S117" s="42">
        <v>0</v>
      </c>
      <c r="T117" s="42">
        <v>0</v>
      </c>
      <c r="U117" s="41">
        <f t="shared" si="7"/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/>
    </row>
    <row r="118" spans="1:28" s="4" customFormat="1" ht="30" customHeight="1" x14ac:dyDescent="0.25">
      <c r="A118" s="49">
        <v>91</v>
      </c>
      <c r="B118" s="9" t="s">
        <v>96</v>
      </c>
      <c r="C118" s="49" t="s">
        <v>231</v>
      </c>
      <c r="D118" s="10" t="s">
        <v>115</v>
      </c>
      <c r="E118" s="10" t="s">
        <v>124</v>
      </c>
      <c r="F118" s="9" t="s">
        <v>132</v>
      </c>
      <c r="G118" s="49"/>
      <c r="H118" s="17" t="s">
        <v>472</v>
      </c>
      <c r="I118" s="17" t="s">
        <v>473</v>
      </c>
      <c r="J118" s="17" t="s">
        <v>339</v>
      </c>
      <c r="K118" s="53">
        <f t="shared" si="5"/>
        <v>10839646.68</v>
      </c>
      <c r="L118" s="39"/>
      <c r="M118" s="40"/>
      <c r="N118" s="40">
        <f t="shared" si="6"/>
        <v>10136284.800000001</v>
      </c>
      <c r="O118" s="40">
        <v>0</v>
      </c>
      <c r="P118" s="40">
        <v>10136284.800000001</v>
      </c>
      <c r="Q118" s="41">
        <v>703361.88</v>
      </c>
      <c r="R118" s="42">
        <v>0</v>
      </c>
      <c r="S118" s="42">
        <v>0</v>
      </c>
      <c r="T118" s="42">
        <v>0</v>
      </c>
      <c r="U118" s="41">
        <f t="shared" si="7"/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/>
    </row>
    <row r="119" spans="1:28" s="4" customFormat="1" ht="30" customHeight="1" x14ac:dyDescent="0.25">
      <c r="A119" s="49">
        <v>92</v>
      </c>
      <c r="B119" s="9" t="s">
        <v>101</v>
      </c>
      <c r="C119" s="49" t="s">
        <v>249</v>
      </c>
      <c r="D119" s="10" t="s">
        <v>115</v>
      </c>
      <c r="E119" s="10" t="s">
        <v>124</v>
      </c>
      <c r="F119" s="9" t="s">
        <v>132</v>
      </c>
      <c r="G119" s="49"/>
      <c r="H119" s="17" t="s">
        <v>474</v>
      </c>
      <c r="I119" s="17" t="s">
        <v>475</v>
      </c>
      <c r="J119" s="17" t="s">
        <v>339</v>
      </c>
      <c r="K119" s="53">
        <f t="shared" si="5"/>
        <v>729982.56</v>
      </c>
      <c r="L119" s="39"/>
      <c r="M119" s="40"/>
      <c r="N119" s="40">
        <f t="shared" si="6"/>
        <v>729982.56</v>
      </c>
      <c r="O119" s="40">
        <v>0</v>
      </c>
      <c r="P119" s="40">
        <v>729982.56</v>
      </c>
      <c r="Q119" s="41">
        <v>0</v>
      </c>
      <c r="R119" s="42">
        <v>0</v>
      </c>
      <c r="S119" s="42">
        <v>0</v>
      </c>
      <c r="T119" s="42">
        <v>0</v>
      </c>
      <c r="U119" s="41">
        <f t="shared" si="7"/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  <c r="AB119" s="42"/>
    </row>
    <row r="120" spans="1:28" s="4" customFormat="1" ht="30" customHeight="1" x14ac:dyDescent="0.25">
      <c r="A120" s="12"/>
      <c r="B120" s="14" t="s">
        <v>79</v>
      </c>
      <c r="C120" s="12"/>
      <c r="D120" s="10"/>
      <c r="E120" s="10"/>
      <c r="F120" s="9"/>
      <c r="G120" s="49"/>
      <c r="H120" s="9"/>
      <c r="I120" s="9"/>
      <c r="J120" s="9"/>
      <c r="K120" s="53">
        <f t="shared" si="5"/>
        <v>0</v>
      </c>
      <c r="L120" s="39"/>
      <c r="M120" s="40"/>
      <c r="N120" s="40">
        <f t="shared" si="6"/>
        <v>0</v>
      </c>
      <c r="O120" s="40">
        <v>0</v>
      </c>
      <c r="P120" s="40">
        <v>0</v>
      </c>
      <c r="Q120" s="41">
        <v>0</v>
      </c>
      <c r="R120" s="42">
        <v>0</v>
      </c>
      <c r="S120" s="42">
        <v>0</v>
      </c>
      <c r="T120" s="42">
        <v>0</v>
      </c>
      <c r="U120" s="41">
        <f t="shared" si="7"/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/>
    </row>
    <row r="121" spans="1:28" s="4" customFormat="1" ht="30" customHeight="1" x14ac:dyDescent="0.25">
      <c r="A121" s="49">
        <v>93</v>
      </c>
      <c r="B121" s="9" t="s">
        <v>80</v>
      </c>
      <c r="C121" s="49" t="s">
        <v>193</v>
      </c>
      <c r="D121" s="10" t="s">
        <v>119</v>
      </c>
      <c r="E121" s="10" t="s">
        <v>122</v>
      </c>
      <c r="F121" s="9" t="s">
        <v>133</v>
      </c>
      <c r="G121" s="49" t="s">
        <v>161</v>
      </c>
      <c r="H121" s="17" t="s">
        <v>476</v>
      </c>
      <c r="I121" s="17" t="s">
        <v>477</v>
      </c>
      <c r="J121" s="17" t="s">
        <v>290</v>
      </c>
      <c r="K121" s="53">
        <f t="shared" si="5"/>
        <v>332450490.13</v>
      </c>
      <c r="L121" s="39">
        <v>58065100.240000002</v>
      </c>
      <c r="M121" s="40">
        <v>108416</v>
      </c>
      <c r="N121" s="40">
        <f t="shared" si="6"/>
        <v>189698819.97</v>
      </c>
      <c r="O121" s="40">
        <v>49677138.170000002</v>
      </c>
      <c r="P121" s="40">
        <v>140021681.80000001</v>
      </c>
      <c r="Q121" s="41">
        <v>13222602.18</v>
      </c>
      <c r="R121" s="42">
        <v>0</v>
      </c>
      <c r="S121" s="42">
        <v>0</v>
      </c>
      <c r="T121" s="42">
        <v>0</v>
      </c>
      <c r="U121" s="41">
        <f t="shared" si="7"/>
        <v>71463967.739999995</v>
      </c>
      <c r="V121" s="42">
        <v>0</v>
      </c>
      <c r="W121" s="42">
        <v>0</v>
      </c>
      <c r="X121" s="42">
        <v>71463967.739999995</v>
      </c>
      <c r="Y121" s="42">
        <v>0</v>
      </c>
      <c r="Z121" s="42">
        <v>0</v>
      </c>
      <c r="AA121" s="42">
        <v>0</v>
      </c>
      <c r="AB121" s="42"/>
    </row>
    <row r="122" spans="1:28" s="4" customFormat="1" ht="30" customHeight="1" x14ac:dyDescent="0.25">
      <c r="A122" s="49">
        <v>94</v>
      </c>
      <c r="B122" s="9" t="s">
        <v>81</v>
      </c>
      <c r="C122" s="49" t="s">
        <v>233</v>
      </c>
      <c r="D122" s="10" t="s">
        <v>119</v>
      </c>
      <c r="E122" s="10" t="s">
        <v>124</v>
      </c>
      <c r="F122" s="9" t="s">
        <v>133</v>
      </c>
      <c r="G122" s="49"/>
      <c r="H122" s="17" t="s">
        <v>478</v>
      </c>
      <c r="I122" s="17" t="s">
        <v>479</v>
      </c>
      <c r="J122" s="17" t="s">
        <v>339</v>
      </c>
      <c r="K122" s="53">
        <f t="shared" si="5"/>
        <v>15321329.859999999</v>
      </c>
      <c r="L122" s="39"/>
      <c r="M122" s="40"/>
      <c r="N122" s="40">
        <f t="shared" si="6"/>
        <v>6820029.2699999996</v>
      </c>
      <c r="O122" s="40">
        <v>0</v>
      </c>
      <c r="P122" s="40">
        <v>6820029.2699999996</v>
      </c>
      <c r="Q122" s="41">
        <v>8501300.5899999999</v>
      </c>
      <c r="R122" s="42">
        <v>0</v>
      </c>
      <c r="S122" s="42">
        <v>0</v>
      </c>
      <c r="T122" s="42">
        <v>0</v>
      </c>
      <c r="U122" s="41">
        <f t="shared" si="7"/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/>
    </row>
    <row r="123" spans="1:28" s="4" customFormat="1" ht="30" customHeight="1" x14ac:dyDescent="0.25">
      <c r="A123" s="49">
        <v>95</v>
      </c>
      <c r="B123" s="9" t="s">
        <v>82</v>
      </c>
      <c r="C123" s="49" t="s">
        <v>234</v>
      </c>
      <c r="D123" s="10" t="s">
        <v>119</v>
      </c>
      <c r="E123" s="10" t="s">
        <v>124</v>
      </c>
      <c r="F123" s="9" t="s">
        <v>133</v>
      </c>
      <c r="G123" s="49"/>
      <c r="H123" s="17" t="s">
        <v>480</v>
      </c>
      <c r="I123" s="17" t="s">
        <v>481</v>
      </c>
      <c r="J123" s="17" t="s">
        <v>339</v>
      </c>
      <c r="K123" s="53">
        <f t="shared" si="5"/>
        <v>27678369.760000002</v>
      </c>
      <c r="L123" s="39"/>
      <c r="M123" s="40"/>
      <c r="N123" s="40">
        <f t="shared" si="6"/>
        <v>22597017.52</v>
      </c>
      <c r="O123" s="40">
        <v>0</v>
      </c>
      <c r="P123" s="40">
        <v>22597017.52</v>
      </c>
      <c r="Q123" s="41">
        <v>4686193.6100000003</v>
      </c>
      <c r="R123" s="42">
        <v>0</v>
      </c>
      <c r="S123" s="42">
        <v>0</v>
      </c>
      <c r="T123" s="42">
        <v>0</v>
      </c>
      <c r="U123" s="41">
        <v>395158.63</v>
      </c>
      <c r="V123" s="42">
        <v>0</v>
      </c>
      <c r="W123" s="42">
        <v>0</v>
      </c>
      <c r="X123" s="42">
        <f>U123</f>
        <v>395158.63</v>
      </c>
      <c r="Y123" s="42">
        <v>0</v>
      </c>
      <c r="Z123" s="42">
        <v>0</v>
      </c>
      <c r="AA123" s="42">
        <v>0</v>
      </c>
      <c r="AB123" s="42"/>
    </row>
    <row r="124" spans="1:28" s="4" customFormat="1" ht="30" customHeight="1" x14ac:dyDescent="0.25">
      <c r="A124" s="49">
        <v>96</v>
      </c>
      <c r="B124" s="9" t="s">
        <v>112</v>
      </c>
      <c r="C124" s="49" t="s">
        <v>255</v>
      </c>
      <c r="D124" s="10" t="s">
        <v>119</v>
      </c>
      <c r="E124" s="10" t="s">
        <v>124</v>
      </c>
      <c r="F124" s="9" t="s">
        <v>133</v>
      </c>
      <c r="G124" s="49"/>
      <c r="H124" s="17" t="s">
        <v>482</v>
      </c>
      <c r="I124" s="17" t="s">
        <v>483</v>
      </c>
      <c r="J124" s="17" t="s">
        <v>339</v>
      </c>
      <c r="K124" s="53">
        <f t="shared" si="5"/>
        <v>7737111.2000000002</v>
      </c>
      <c r="L124" s="39"/>
      <c r="M124" s="40"/>
      <c r="N124" s="40">
        <f t="shared" si="6"/>
        <v>7737111.2000000002</v>
      </c>
      <c r="O124" s="40">
        <v>0</v>
      </c>
      <c r="P124" s="40">
        <v>7737111.2000000002</v>
      </c>
      <c r="Q124" s="41">
        <v>0</v>
      </c>
      <c r="R124" s="42">
        <v>0</v>
      </c>
      <c r="S124" s="42">
        <v>0</v>
      </c>
      <c r="T124" s="42">
        <v>0</v>
      </c>
      <c r="U124" s="41">
        <f t="shared" si="7"/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/>
    </row>
    <row r="125" spans="1:28" s="4" customFormat="1" ht="30" customHeight="1" x14ac:dyDescent="0.25">
      <c r="A125" s="49">
        <v>97</v>
      </c>
      <c r="B125" s="9" t="s">
        <v>142</v>
      </c>
      <c r="C125" s="49" t="s">
        <v>253</v>
      </c>
      <c r="D125" s="10" t="s">
        <v>119</v>
      </c>
      <c r="E125" s="10" t="s">
        <v>124</v>
      </c>
      <c r="F125" s="9" t="s">
        <v>133</v>
      </c>
      <c r="G125" s="49"/>
      <c r="H125" s="17" t="s">
        <v>484</v>
      </c>
      <c r="I125" s="17" t="s">
        <v>485</v>
      </c>
      <c r="J125" s="17" t="s">
        <v>336</v>
      </c>
      <c r="K125" s="53">
        <f t="shared" si="5"/>
        <v>2419647.81</v>
      </c>
      <c r="L125" s="39"/>
      <c r="M125" s="40"/>
      <c r="N125" s="40">
        <f t="shared" si="6"/>
        <v>2208038.08</v>
      </c>
      <c r="O125" s="40">
        <v>0</v>
      </c>
      <c r="P125" s="40">
        <v>2208038.08</v>
      </c>
      <c r="Q125" s="41">
        <v>211609.73</v>
      </c>
      <c r="R125" s="42">
        <v>0</v>
      </c>
      <c r="S125" s="42">
        <v>0</v>
      </c>
      <c r="T125" s="42">
        <v>0</v>
      </c>
      <c r="U125" s="41">
        <f t="shared" si="7"/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/>
    </row>
    <row r="126" spans="1:28" s="4" customFormat="1" ht="30" customHeight="1" x14ac:dyDescent="0.25">
      <c r="A126" s="49">
        <v>98</v>
      </c>
      <c r="B126" s="9" t="s">
        <v>137</v>
      </c>
      <c r="C126" s="49" t="s">
        <v>258</v>
      </c>
      <c r="D126" s="10" t="s">
        <v>119</v>
      </c>
      <c r="E126" s="10" t="s">
        <v>124</v>
      </c>
      <c r="F126" s="9" t="s">
        <v>133</v>
      </c>
      <c r="G126" s="49"/>
      <c r="H126" s="17" t="s">
        <v>486</v>
      </c>
      <c r="I126" s="17" t="s">
        <v>487</v>
      </c>
      <c r="J126" s="17" t="s">
        <v>336</v>
      </c>
      <c r="K126" s="53">
        <f t="shared" si="5"/>
        <v>2318193</v>
      </c>
      <c r="L126" s="39"/>
      <c r="M126" s="40"/>
      <c r="N126" s="40">
        <f t="shared" si="6"/>
        <v>0</v>
      </c>
      <c r="O126" s="40">
        <v>0</v>
      </c>
      <c r="P126" s="40">
        <v>0</v>
      </c>
      <c r="Q126" s="41">
        <v>2318193</v>
      </c>
      <c r="R126" s="42">
        <v>2318193</v>
      </c>
      <c r="S126" s="42">
        <v>0</v>
      </c>
      <c r="T126" s="42">
        <v>0</v>
      </c>
      <c r="U126" s="41">
        <f t="shared" si="7"/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/>
    </row>
    <row r="127" spans="1:28" s="4" customFormat="1" ht="30" customHeight="1" x14ac:dyDescent="0.25">
      <c r="A127" s="12"/>
      <c r="B127" s="14" t="s">
        <v>83</v>
      </c>
      <c r="C127" s="12"/>
      <c r="D127" s="10"/>
      <c r="E127" s="10"/>
      <c r="F127" s="9"/>
      <c r="G127" s="49"/>
      <c r="H127" s="9"/>
      <c r="I127" s="9"/>
      <c r="J127" s="9"/>
      <c r="K127" s="53">
        <f t="shared" si="5"/>
        <v>0</v>
      </c>
      <c r="L127" s="39"/>
      <c r="M127" s="40"/>
      <c r="N127" s="40">
        <f t="shared" si="6"/>
        <v>0</v>
      </c>
      <c r="O127" s="40">
        <v>0</v>
      </c>
      <c r="P127" s="40">
        <v>0</v>
      </c>
      <c r="Q127" s="41">
        <v>0</v>
      </c>
      <c r="R127" s="42">
        <v>0</v>
      </c>
      <c r="S127" s="42">
        <v>0</v>
      </c>
      <c r="T127" s="42">
        <v>0</v>
      </c>
      <c r="U127" s="41">
        <f t="shared" si="7"/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/>
    </row>
    <row r="128" spans="1:28" s="4" customFormat="1" ht="30" customHeight="1" x14ac:dyDescent="0.25">
      <c r="A128" s="49">
        <v>99</v>
      </c>
      <c r="B128" s="9" t="s">
        <v>84</v>
      </c>
      <c r="C128" s="49" t="s">
        <v>194</v>
      </c>
      <c r="D128" s="10" t="s">
        <v>115</v>
      </c>
      <c r="E128" s="10" t="s">
        <v>122</v>
      </c>
      <c r="F128" s="9" t="s">
        <v>132</v>
      </c>
      <c r="G128" s="49" t="s">
        <v>161</v>
      </c>
      <c r="H128" s="17" t="s">
        <v>488</v>
      </c>
      <c r="I128" s="17" t="s">
        <v>489</v>
      </c>
      <c r="J128" s="17" t="s">
        <v>290</v>
      </c>
      <c r="K128" s="53">
        <f t="shared" si="5"/>
        <v>165353029.15000001</v>
      </c>
      <c r="L128" s="39">
        <v>27062517.73</v>
      </c>
      <c r="M128" s="40">
        <v>487872</v>
      </c>
      <c r="N128" s="40">
        <f t="shared" si="6"/>
        <v>110092610.87</v>
      </c>
      <c r="O128" s="40">
        <v>73026450.819999993</v>
      </c>
      <c r="P128" s="40">
        <v>37066160.049999997</v>
      </c>
      <c r="Q128" s="41">
        <v>5170972.26</v>
      </c>
      <c r="R128" s="42">
        <v>0</v>
      </c>
      <c r="S128" s="42">
        <v>0</v>
      </c>
      <c r="T128" s="42">
        <v>0</v>
      </c>
      <c r="U128" s="41">
        <f t="shared" si="7"/>
        <v>23026928.289999999</v>
      </c>
      <c r="V128" s="42">
        <v>0</v>
      </c>
      <c r="W128" s="42">
        <v>0</v>
      </c>
      <c r="X128" s="42">
        <v>23026928.289999999</v>
      </c>
      <c r="Y128" s="42">
        <v>0</v>
      </c>
      <c r="Z128" s="42">
        <v>0</v>
      </c>
      <c r="AA128" s="42">
        <v>0</v>
      </c>
      <c r="AB128" s="42"/>
    </row>
    <row r="129" spans="1:28" s="4" customFormat="1" ht="30" customHeight="1" x14ac:dyDescent="0.25">
      <c r="A129" s="12"/>
      <c r="B129" s="14" t="s">
        <v>85</v>
      </c>
      <c r="C129" s="12"/>
      <c r="D129" s="10"/>
      <c r="E129" s="11" t="s">
        <v>122</v>
      </c>
      <c r="F129" s="9"/>
      <c r="G129" s="49"/>
      <c r="H129" s="9"/>
      <c r="I129" s="9"/>
      <c r="J129" s="9"/>
      <c r="K129" s="53">
        <f t="shared" si="5"/>
        <v>0</v>
      </c>
      <c r="L129" s="39"/>
      <c r="M129" s="40"/>
      <c r="N129" s="40">
        <f t="shared" si="6"/>
        <v>0</v>
      </c>
      <c r="O129" s="40">
        <v>0</v>
      </c>
      <c r="P129" s="40">
        <v>0</v>
      </c>
      <c r="Q129" s="41">
        <v>0</v>
      </c>
      <c r="R129" s="42">
        <v>0</v>
      </c>
      <c r="S129" s="42">
        <v>0</v>
      </c>
      <c r="T129" s="42">
        <v>0</v>
      </c>
      <c r="U129" s="41">
        <f t="shared" si="7"/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/>
    </row>
    <row r="130" spans="1:28" s="4" customFormat="1" ht="30" customHeight="1" x14ac:dyDescent="0.25">
      <c r="A130" s="49">
        <v>100</v>
      </c>
      <c r="B130" s="9" t="s">
        <v>86</v>
      </c>
      <c r="C130" s="49" t="s">
        <v>195</v>
      </c>
      <c r="D130" s="10" t="s">
        <v>119</v>
      </c>
      <c r="E130" s="10" t="s">
        <v>122</v>
      </c>
      <c r="F130" s="9" t="s">
        <v>133</v>
      </c>
      <c r="G130" s="49" t="s">
        <v>161</v>
      </c>
      <c r="H130" s="17" t="s">
        <v>490</v>
      </c>
      <c r="I130" s="17" t="s">
        <v>491</v>
      </c>
      <c r="J130" s="17" t="s">
        <v>283</v>
      </c>
      <c r="K130" s="53">
        <f t="shared" si="5"/>
        <v>317306629.25</v>
      </c>
      <c r="L130" s="39">
        <v>43165434.670000002</v>
      </c>
      <c r="M130" s="40">
        <v>108416</v>
      </c>
      <c r="N130" s="40">
        <f t="shared" si="6"/>
        <v>199637634.13</v>
      </c>
      <c r="O130" s="40">
        <v>97078749.790000007</v>
      </c>
      <c r="P130" s="40">
        <v>102558884.34</v>
      </c>
      <c r="Q130" s="41">
        <v>21798807.800000001</v>
      </c>
      <c r="R130" s="42">
        <v>0</v>
      </c>
      <c r="S130" s="42">
        <v>0</v>
      </c>
      <c r="T130" s="42">
        <v>0</v>
      </c>
      <c r="U130" s="41">
        <f t="shared" si="7"/>
        <v>52704752.649999999</v>
      </c>
      <c r="V130" s="42">
        <v>0</v>
      </c>
      <c r="W130" s="42">
        <v>0</v>
      </c>
      <c r="X130" s="42">
        <v>52704752.649999999</v>
      </c>
      <c r="Y130" s="42">
        <v>0</v>
      </c>
      <c r="Z130" s="42">
        <v>0</v>
      </c>
      <c r="AA130" s="42">
        <v>0</v>
      </c>
      <c r="AB130" s="42"/>
    </row>
    <row r="131" spans="1:28" s="4" customFormat="1" ht="30" customHeight="1" x14ac:dyDescent="0.25">
      <c r="A131" s="12"/>
      <c r="B131" s="14" t="s">
        <v>87</v>
      </c>
      <c r="C131" s="12"/>
      <c r="D131" s="10"/>
      <c r="E131" s="11" t="s">
        <v>122</v>
      </c>
      <c r="F131" s="9"/>
      <c r="G131" s="49"/>
      <c r="H131" s="9"/>
      <c r="I131" s="9"/>
      <c r="J131" s="9"/>
      <c r="K131" s="53">
        <f t="shared" si="5"/>
        <v>0</v>
      </c>
      <c r="L131" s="39"/>
      <c r="M131" s="40"/>
      <c r="N131" s="40">
        <f t="shared" si="6"/>
        <v>0</v>
      </c>
      <c r="O131" s="40">
        <v>0</v>
      </c>
      <c r="P131" s="40">
        <v>0</v>
      </c>
      <c r="Q131" s="41">
        <v>0</v>
      </c>
      <c r="R131" s="42">
        <v>0</v>
      </c>
      <c r="S131" s="42">
        <v>0</v>
      </c>
      <c r="T131" s="42">
        <v>0</v>
      </c>
      <c r="U131" s="41">
        <f t="shared" si="7"/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/>
    </row>
    <row r="132" spans="1:28" s="4" customFormat="1" ht="30" customHeight="1" x14ac:dyDescent="0.25">
      <c r="A132" s="49">
        <v>101</v>
      </c>
      <c r="B132" s="9" t="s">
        <v>88</v>
      </c>
      <c r="C132" s="49" t="s">
        <v>196</v>
      </c>
      <c r="D132" s="10" t="s">
        <v>120</v>
      </c>
      <c r="E132" s="10" t="s">
        <v>122</v>
      </c>
      <c r="F132" s="9" t="s">
        <v>130</v>
      </c>
      <c r="G132" s="49" t="s">
        <v>161</v>
      </c>
      <c r="H132" s="17" t="s">
        <v>492</v>
      </c>
      <c r="I132" s="17" t="s">
        <v>493</v>
      </c>
      <c r="J132" s="17" t="s">
        <v>283</v>
      </c>
      <c r="K132" s="53">
        <f t="shared" si="5"/>
        <v>185053320.31</v>
      </c>
      <c r="L132" s="39">
        <v>15838508.199999999</v>
      </c>
      <c r="M132" s="40"/>
      <c r="N132" s="40">
        <f t="shared" si="6"/>
        <v>117608803.01000001</v>
      </c>
      <c r="O132" s="40">
        <v>24755375.960000001</v>
      </c>
      <c r="P132" s="40">
        <v>92853427.049999997</v>
      </c>
      <c r="Q132" s="41">
        <v>15596238.119999999</v>
      </c>
      <c r="R132" s="42">
        <v>0</v>
      </c>
      <c r="S132" s="42">
        <v>0</v>
      </c>
      <c r="T132" s="42">
        <v>0</v>
      </c>
      <c r="U132" s="41">
        <f t="shared" si="7"/>
        <v>36009770.979999997</v>
      </c>
      <c r="V132" s="42">
        <v>0</v>
      </c>
      <c r="W132" s="42">
        <v>0</v>
      </c>
      <c r="X132" s="42">
        <v>36009770.979999997</v>
      </c>
      <c r="Y132" s="42">
        <v>0</v>
      </c>
      <c r="Z132" s="42">
        <v>0</v>
      </c>
      <c r="AA132" s="42">
        <v>0</v>
      </c>
      <c r="AB132" s="42"/>
    </row>
    <row r="133" spans="1:28" s="4" customFormat="1" ht="30" customHeight="1" x14ac:dyDescent="0.25">
      <c r="A133" s="12"/>
      <c r="B133" s="14" t="s">
        <v>89</v>
      </c>
      <c r="C133" s="12"/>
      <c r="D133" s="10"/>
      <c r="E133" s="11" t="s">
        <v>122</v>
      </c>
      <c r="F133" s="9"/>
      <c r="G133" s="49"/>
      <c r="H133" s="9"/>
      <c r="I133" s="9"/>
      <c r="J133" s="9"/>
      <c r="K133" s="53">
        <f t="shared" si="5"/>
        <v>0</v>
      </c>
      <c r="L133" s="41"/>
      <c r="M133" s="42"/>
      <c r="N133" s="40">
        <f t="shared" si="6"/>
        <v>0</v>
      </c>
      <c r="O133" s="40">
        <v>0</v>
      </c>
      <c r="P133" s="40">
        <v>0</v>
      </c>
      <c r="Q133" s="41">
        <v>0</v>
      </c>
      <c r="R133" s="42">
        <v>0</v>
      </c>
      <c r="S133" s="42">
        <v>0</v>
      </c>
      <c r="T133" s="42">
        <v>0</v>
      </c>
      <c r="U133" s="41">
        <f t="shared" si="7"/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/>
    </row>
    <row r="134" spans="1:28" s="4" customFormat="1" ht="30" customHeight="1" x14ac:dyDescent="0.25">
      <c r="A134" s="49">
        <v>102</v>
      </c>
      <c r="B134" s="9" t="s">
        <v>90</v>
      </c>
      <c r="C134" s="49" t="s">
        <v>171</v>
      </c>
      <c r="D134" s="10" t="s">
        <v>114</v>
      </c>
      <c r="E134" s="10" t="s">
        <v>122</v>
      </c>
      <c r="F134" s="9" t="s">
        <v>126</v>
      </c>
      <c r="G134" s="49" t="s">
        <v>161</v>
      </c>
      <c r="H134" s="17" t="s">
        <v>494</v>
      </c>
      <c r="I134" s="17" t="s">
        <v>495</v>
      </c>
      <c r="J134" s="17" t="s">
        <v>283</v>
      </c>
      <c r="K134" s="53">
        <f t="shared" si="5"/>
        <v>230892676.13</v>
      </c>
      <c r="L134" s="41">
        <v>29182349.609999999</v>
      </c>
      <c r="M134" s="42">
        <v>108416</v>
      </c>
      <c r="N134" s="40">
        <f t="shared" si="6"/>
        <v>165619452.03999999</v>
      </c>
      <c r="O134" s="40">
        <v>79539402.379999995</v>
      </c>
      <c r="P134" s="40">
        <v>86080049.659999996</v>
      </c>
      <c r="Q134" s="41">
        <v>13803927.77</v>
      </c>
      <c r="R134" s="42">
        <v>0</v>
      </c>
      <c r="S134" s="42">
        <v>0</v>
      </c>
      <c r="T134" s="42">
        <v>0</v>
      </c>
      <c r="U134" s="41">
        <f t="shared" si="7"/>
        <v>22286946.710000001</v>
      </c>
      <c r="V134" s="42">
        <v>0</v>
      </c>
      <c r="W134" s="42">
        <v>0</v>
      </c>
      <c r="X134" s="42">
        <v>22286946.710000001</v>
      </c>
      <c r="Y134" s="42">
        <v>0</v>
      </c>
      <c r="Z134" s="42">
        <v>0</v>
      </c>
      <c r="AA134" s="42">
        <v>0</v>
      </c>
      <c r="AB134" s="42"/>
    </row>
    <row r="135" spans="1:28" s="4" customFormat="1" ht="30" customHeight="1" x14ac:dyDescent="0.25">
      <c r="A135" s="12"/>
      <c r="B135" s="14" t="s">
        <v>91</v>
      </c>
      <c r="C135" s="12"/>
      <c r="D135" s="10"/>
      <c r="E135" s="11" t="s">
        <v>122</v>
      </c>
      <c r="F135" s="9"/>
      <c r="G135" s="49"/>
      <c r="H135" s="9"/>
      <c r="I135" s="9"/>
      <c r="J135" s="9"/>
      <c r="K135" s="53">
        <f t="shared" si="5"/>
        <v>0</v>
      </c>
      <c r="L135" s="41"/>
      <c r="M135" s="42"/>
      <c r="N135" s="40">
        <f t="shared" si="6"/>
        <v>0</v>
      </c>
      <c r="O135" s="40">
        <v>0</v>
      </c>
      <c r="P135" s="40">
        <v>0</v>
      </c>
      <c r="Q135" s="41">
        <v>0</v>
      </c>
      <c r="R135" s="42">
        <v>0</v>
      </c>
      <c r="S135" s="42">
        <v>0</v>
      </c>
      <c r="T135" s="42">
        <v>0</v>
      </c>
      <c r="U135" s="41">
        <f t="shared" si="7"/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/>
    </row>
    <row r="136" spans="1:28" s="4" customFormat="1" ht="30" customHeight="1" x14ac:dyDescent="0.25">
      <c r="A136" s="49">
        <v>103</v>
      </c>
      <c r="B136" s="9" t="s">
        <v>92</v>
      </c>
      <c r="C136" s="49">
        <v>330093</v>
      </c>
      <c r="D136" s="10" t="s">
        <v>118</v>
      </c>
      <c r="E136" s="10" t="s">
        <v>122</v>
      </c>
      <c r="F136" s="9" t="s">
        <v>131</v>
      </c>
      <c r="G136" s="49" t="s">
        <v>161</v>
      </c>
      <c r="H136" s="17" t="s">
        <v>496</v>
      </c>
      <c r="I136" s="17" t="s">
        <v>497</v>
      </c>
      <c r="J136" s="17" t="s">
        <v>283</v>
      </c>
      <c r="K136" s="53">
        <f t="shared" si="5"/>
        <v>252153615.53</v>
      </c>
      <c r="L136" s="41">
        <v>27707400.199999999</v>
      </c>
      <c r="M136" s="42">
        <v>108416</v>
      </c>
      <c r="N136" s="40">
        <f t="shared" si="6"/>
        <v>156874471.59999999</v>
      </c>
      <c r="O136" s="40">
        <v>67089862.119999997</v>
      </c>
      <c r="P136" s="40">
        <v>89784609.480000004</v>
      </c>
      <c r="Q136" s="41">
        <v>14531576.67</v>
      </c>
      <c r="R136" s="42">
        <v>0</v>
      </c>
      <c r="S136" s="42">
        <v>0</v>
      </c>
      <c r="T136" s="42">
        <v>0</v>
      </c>
      <c r="U136" s="41">
        <f t="shared" si="7"/>
        <v>53040167.060000002</v>
      </c>
      <c r="V136" s="42">
        <v>0</v>
      </c>
      <c r="W136" s="42">
        <v>0</v>
      </c>
      <c r="X136" s="42">
        <v>53040167.060000002</v>
      </c>
      <c r="Y136" s="42">
        <v>0</v>
      </c>
      <c r="Z136" s="42">
        <v>0</v>
      </c>
      <c r="AA136" s="42">
        <v>0</v>
      </c>
      <c r="AB136" s="42"/>
    </row>
    <row r="137" spans="1:28" s="4" customFormat="1" ht="30" customHeight="1" x14ac:dyDescent="0.25">
      <c r="A137" s="12"/>
      <c r="B137" s="14" t="s">
        <v>154</v>
      </c>
      <c r="C137" s="12"/>
      <c r="D137" s="10"/>
      <c r="E137" s="11" t="s">
        <v>123</v>
      </c>
      <c r="F137" s="9"/>
      <c r="G137" s="49"/>
      <c r="H137" s="9"/>
      <c r="I137" s="9"/>
      <c r="J137" s="9"/>
      <c r="K137" s="53">
        <f t="shared" si="5"/>
        <v>0</v>
      </c>
      <c r="L137" s="41"/>
      <c r="M137" s="42"/>
      <c r="N137" s="40">
        <f t="shared" si="6"/>
        <v>0</v>
      </c>
      <c r="O137" s="40">
        <v>0</v>
      </c>
      <c r="P137" s="40">
        <v>0</v>
      </c>
      <c r="Q137" s="41">
        <v>0</v>
      </c>
      <c r="R137" s="42">
        <v>0</v>
      </c>
      <c r="S137" s="42">
        <v>0</v>
      </c>
      <c r="T137" s="42">
        <v>0</v>
      </c>
      <c r="U137" s="41">
        <f t="shared" si="7"/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/>
    </row>
    <row r="138" spans="1:28" s="4" customFormat="1" ht="30" customHeight="1" x14ac:dyDescent="0.25">
      <c r="A138" s="49"/>
      <c r="B138" s="9" t="s">
        <v>155</v>
      </c>
      <c r="C138" s="49" t="s">
        <v>271</v>
      </c>
      <c r="D138" s="10" t="s">
        <v>118</v>
      </c>
      <c r="E138" s="10" t="s">
        <v>124</v>
      </c>
      <c r="F138" s="9" t="s">
        <v>131</v>
      </c>
      <c r="G138" s="49"/>
      <c r="H138" s="17" t="s">
        <v>498</v>
      </c>
      <c r="I138" s="17" t="s">
        <v>499</v>
      </c>
      <c r="J138" s="17" t="s">
        <v>336</v>
      </c>
      <c r="K138" s="53">
        <f t="shared" si="5"/>
        <v>0</v>
      </c>
      <c r="L138" s="41"/>
      <c r="M138" s="42"/>
      <c r="N138" s="40">
        <f t="shared" si="6"/>
        <v>0</v>
      </c>
      <c r="O138" s="40">
        <v>0</v>
      </c>
      <c r="P138" s="40">
        <v>0</v>
      </c>
      <c r="Q138" s="41">
        <v>0</v>
      </c>
      <c r="R138" s="42">
        <v>0</v>
      </c>
      <c r="S138" s="42">
        <v>0</v>
      </c>
      <c r="T138" s="42">
        <v>0</v>
      </c>
      <c r="U138" s="41">
        <f t="shared" si="7"/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/>
    </row>
    <row r="139" spans="1:28" s="4" customFormat="1" ht="30" customHeight="1" x14ac:dyDescent="0.25">
      <c r="A139" s="12"/>
      <c r="B139" s="14" t="s">
        <v>97</v>
      </c>
      <c r="C139" s="12"/>
      <c r="D139" s="10"/>
      <c r="E139" s="10"/>
      <c r="F139" s="9"/>
      <c r="G139" s="49"/>
      <c r="H139" s="9"/>
      <c r="I139" s="9"/>
      <c r="J139" s="9"/>
      <c r="K139" s="53">
        <f t="shared" si="5"/>
        <v>0</v>
      </c>
      <c r="L139" s="41"/>
      <c r="M139" s="42"/>
      <c r="N139" s="40">
        <f t="shared" si="6"/>
        <v>0</v>
      </c>
      <c r="O139" s="40">
        <v>0</v>
      </c>
      <c r="P139" s="40">
        <v>0</v>
      </c>
      <c r="Q139" s="41">
        <v>0</v>
      </c>
      <c r="R139" s="42">
        <v>0</v>
      </c>
      <c r="S139" s="42">
        <v>0</v>
      </c>
      <c r="T139" s="42">
        <v>0</v>
      </c>
      <c r="U139" s="41">
        <f t="shared" si="7"/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/>
    </row>
    <row r="140" spans="1:28" s="4" customFormat="1" ht="30" customHeight="1" x14ac:dyDescent="0.25">
      <c r="A140" s="49">
        <v>104</v>
      </c>
      <c r="B140" s="9" t="s">
        <v>108</v>
      </c>
      <c r="C140" s="49" t="s">
        <v>235</v>
      </c>
      <c r="D140" s="10" t="s">
        <v>118</v>
      </c>
      <c r="E140" s="10" t="s">
        <v>123</v>
      </c>
      <c r="F140" s="9" t="s">
        <v>131</v>
      </c>
      <c r="G140" s="49" t="s">
        <v>161</v>
      </c>
      <c r="H140" s="17" t="s">
        <v>500</v>
      </c>
      <c r="I140" s="17" t="s">
        <v>501</v>
      </c>
      <c r="J140" s="15" t="s">
        <v>502</v>
      </c>
      <c r="K140" s="53">
        <f t="shared" si="5"/>
        <v>86972217.620000005</v>
      </c>
      <c r="L140" s="41"/>
      <c r="M140" s="42"/>
      <c r="N140" s="40">
        <f t="shared" si="6"/>
        <v>16655821.02</v>
      </c>
      <c r="O140" s="40">
        <v>9896930.0399999991</v>
      </c>
      <c r="P140" s="40">
        <v>6758890.9800000004</v>
      </c>
      <c r="Q140" s="41">
        <v>47827000</v>
      </c>
      <c r="R140" s="42">
        <v>0</v>
      </c>
      <c r="S140" s="42">
        <v>0</v>
      </c>
      <c r="T140" s="42">
        <v>47827000</v>
      </c>
      <c r="U140" s="41">
        <f t="shared" si="7"/>
        <v>22489396.600000001</v>
      </c>
      <c r="V140" s="42">
        <v>0</v>
      </c>
      <c r="W140" s="42">
        <v>22489396.600000001</v>
      </c>
      <c r="X140" s="42">
        <f>Z140</f>
        <v>22489396.600000001</v>
      </c>
      <c r="Y140" s="42">
        <v>0</v>
      </c>
      <c r="Z140" s="42">
        <v>22489396.600000001</v>
      </c>
      <c r="AA140" s="42">
        <v>0</v>
      </c>
      <c r="AB140" s="42"/>
    </row>
    <row r="141" spans="1:28" s="4" customFormat="1" ht="30" customHeight="1" x14ac:dyDescent="0.25">
      <c r="A141" s="12"/>
      <c r="B141" s="14" t="s">
        <v>145</v>
      </c>
      <c r="C141" s="12"/>
      <c r="D141" s="10"/>
      <c r="E141" s="10"/>
      <c r="F141" s="9"/>
      <c r="G141" s="49"/>
      <c r="H141" s="9"/>
      <c r="I141" s="9"/>
      <c r="J141" s="9"/>
      <c r="K141" s="53">
        <f t="shared" si="5"/>
        <v>0</v>
      </c>
      <c r="L141" s="41"/>
      <c r="M141" s="42"/>
      <c r="N141" s="40">
        <f t="shared" si="6"/>
        <v>0</v>
      </c>
      <c r="O141" s="40"/>
      <c r="P141" s="40">
        <v>0</v>
      </c>
      <c r="Q141" s="41">
        <v>0</v>
      </c>
      <c r="R141" s="42">
        <v>0</v>
      </c>
      <c r="S141" s="42">
        <v>0</v>
      </c>
      <c r="T141" s="42">
        <v>0</v>
      </c>
      <c r="U141" s="41">
        <f t="shared" si="7"/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/>
    </row>
    <row r="142" spans="1:28" s="4" customFormat="1" ht="30" customHeight="1" x14ac:dyDescent="0.25">
      <c r="A142" s="49"/>
      <c r="B142" s="9" t="s">
        <v>156</v>
      </c>
      <c r="C142" s="49" t="s">
        <v>266</v>
      </c>
      <c r="D142" s="10" t="s">
        <v>118</v>
      </c>
      <c r="E142" s="10" t="s">
        <v>124</v>
      </c>
      <c r="F142" s="9" t="s">
        <v>131</v>
      </c>
      <c r="G142" s="49"/>
      <c r="H142" s="17" t="s">
        <v>503</v>
      </c>
      <c r="I142" s="17" t="s">
        <v>504</v>
      </c>
      <c r="J142" s="17" t="s">
        <v>342</v>
      </c>
      <c r="K142" s="53">
        <f t="shared" ref="K142:K152" si="8">L142+N142+Q142+U142</f>
        <v>0</v>
      </c>
      <c r="L142" s="41"/>
      <c r="M142" s="42"/>
      <c r="N142" s="40">
        <f t="shared" ref="N142:N152" si="9">O142+P142</f>
        <v>0</v>
      </c>
      <c r="O142" s="40"/>
      <c r="P142" s="40">
        <v>0</v>
      </c>
      <c r="Q142" s="41">
        <v>0</v>
      </c>
      <c r="R142" s="42">
        <v>0</v>
      </c>
      <c r="S142" s="42">
        <v>0</v>
      </c>
      <c r="T142" s="42">
        <v>0</v>
      </c>
      <c r="U142" s="41">
        <f t="shared" ref="U142:U152" si="10">X142+AA142</f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/>
    </row>
    <row r="143" spans="1:28" s="4" customFormat="1" ht="30" customHeight="1" x14ac:dyDescent="0.25">
      <c r="A143" s="12"/>
      <c r="B143" s="14" t="s">
        <v>146</v>
      </c>
      <c r="C143" s="12"/>
      <c r="D143" s="10"/>
      <c r="E143" s="10"/>
      <c r="F143" s="9"/>
      <c r="G143" s="49"/>
      <c r="H143" s="9"/>
      <c r="I143" s="9"/>
      <c r="J143" s="9"/>
      <c r="K143" s="53">
        <f t="shared" si="8"/>
        <v>0</v>
      </c>
      <c r="L143" s="41"/>
      <c r="M143" s="42"/>
      <c r="N143" s="40">
        <f t="shared" si="9"/>
        <v>0</v>
      </c>
      <c r="O143" s="40"/>
      <c r="P143" s="40">
        <v>0</v>
      </c>
      <c r="Q143" s="41">
        <v>0</v>
      </c>
      <c r="R143" s="42">
        <v>0</v>
      </c>
      <c r="S143" s="42">
        <v>0</v>
      </c>
      <c r="T143" s="42">
        <v>0</v>
      </c>
      <c r="U143" s="41">
        <f t="shared" si="10"/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/>
    </row>
    <row r="144" spans="1:28" s="4" customFormat="1" ht="30" customHeight="1" x14ac:dyDescent="0.25">
      <c r="A144" s="49">
        <v>105</v>
      </c>
      <c r="B144" s="9" t="s">
        <v>93</v>
      </c>
      <c r="C144" s="49" t="s">
        <v>240</v>
      </c>
      <c r="D144" s="10" t="s">
        <v>119</v>
      </c>
      <c r="E144" s="10" t="s">
        <v>124</v>
      </c>
      <c r="F144" s="9" t="s">
        <v>133</v>
      </c>
      <c r="G144" s="49"/>
      <c r="H144" s="17" t="s">
        <v>505</v>
      </c>
      <c r="I144" s="17" t="s">
        <v>506</v>
      </c>
      <c r="J144" s="17" t="s">
        <v>339</v>
      </c>
      <c r="K144" s="53">
        <f t="shared" si="8"/>
        <v>4849139.12</v>
      </c>
      <c r="L144" s="41"/>
      <c r="M144" s="42"/>
      <c r="N144" s="40">
        <f t="shared" si="9"/>
        <v>0</v>
      </c>
      <c r="O144" s="40"/>
      <c r="P144" s="40">
        <v>0</v>
      </c>
      <c r="Q144" s="41">
        <v>4849139.12</v>
      </c>
      <c r="R144" s="42">
        <v>0</v>
      </c>
      <c r="S144" s="42">
        <v>4849139.12</v>
      </c>
      <c r="T144" s="42">
        <v>0</v>
      </c>
      <c r="U144" s="41">
        <f t="shared" si="10"/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/>
    </row>
    <row r="145" spans="1:28" s="4" customFormat="1" x14ac:dyDescent="0.25">
      <c r="A145" s="49"/>
      <c r="B145" s="9" t="s">
        <v>111</v>
      </c>
      <c r="C145" s="49" t="s">
        <v>254</v>
      </c>
      <c r="D145" s="10" t="s">
        <v>119</v>
      </c>
      <c r="E145" s="10" t="s">
        <v>124</v>
      </c>
      <c r="F145" s="9" t="s">
        <v>133</v>
      </c>
      <c r="G145" s="49"/>
      <c r="H145" s="17" t="s">
        <v>507</v>
      </c>
      <c r="I145" s="17" t="s">
        <v>508</v>
      </c>
      <c r="J145" s="17" t="s">
        <v>339</v>
      </c>
      <c r="K145" s="53">
        <f t="shared" si="8"/>
        <v>0</v>
      </c>
      <c r="L145" s="41"/>
      <c r="M145" s="42"/>
      <c r="N145" s="40">
        <f t="shared" si="9"/>
        <v>0</v>
      </c>
      <c r="O145" s="40"/>
      <c r="P145" s="40">
        <v>0</v>
      </c>
      <c r="Q145" s="41">
        <v>0</v>
      </c>
      <c r="R145" s="42">
        <v>0</v>
      </c>
      <c r="S145" s="42">
        <v>0</v>
      </c>
      <c r="T145" s="42">
        <v>0</v>
      </c>
      <c r="U145" s="41">
        <f t="shared" si="10"/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/>
    </row>
    <row r="146" spans="1:28" s="28" customFormat="1" ht="30" x14ac:dyDescent="0.2">
      <c r="A146" s="49"/>
      <c r="B146" s="9" t="s">
        <v>272</v>
      </c>
      <c r="C146" s="49">
        <v>330427</v>
      </c>
      <c r="D146" s="10" t="s">
        <v>119</v>
      </c>
      <c r="E146" s="10" t="s">
        <v>124</v>
      </c>
      <c r="F146" s="9" t="s">
        <v>133</v>
      </c>
      <c r="G146" s="49"/>
      <c r="H146" s="17" t="s">
        <v>509</v>
      </c>
      <c r="I146" s="17" t="s">
        <v>510</v>
      </c>
      <c r="J146" s="17" t="s">
        <v>339</v>
      </c>
      <c r="K146" s="53">
        <f t="shared" si="8"/>
        <v>0</v>
      </c>
      <c r="L146" s="41"/>
      <c r="M146" s="42"/>
      <c r="N146" s="40">
        <f t="shared" si="9"/>
        <v>0</v>
      </c>
      <c r="O146" s="40"/>
      <c r="P146" s="40">
        <v>0</v>
      </c>
      <c r="Q146" s="41">
        <v>0</v>
      </c>
      <c r="R146" s="42">
        <v>0</v>
      </c>
      <c r="S146" s="42">
        <v>0</v>
      </c>
      <c r="T146" s="42">
        <v>0</v>
      </c>
      <c r="U146" s="41">
        <f t="shared" si="10"/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/>
    </row>
    <row r="147" spans="1:28" s="4" customFormat="1" ht="45" x14ac:dyDescent="0.25">
      <c r="A147" s="49"/>
      <c r="B147" s="9" t="s">
        <v>148</v>
      </c>
      <c r="C147" s="49" t="s">
        <v>263</v>
      </c>
      <c r="D147" s="10" t="s">
        <v>119</v>
      </c>
      <c r="E147" s="10" t="s">
        <v>124</v>
      </c>
      <c r="F147" s="9" t="s">
        <v>133</v>
      </c>
      <c r="G147" s="49"/>
      <c r="H147" s="25" t="s">
        <v>511</v>
      </c>
      <c r="I147" s="17" t="s">
        <v>512</v>
      </c>
      <c r="J147" s="17" t="s">
        <v>339</v>
      </c>
      <c r="K147" s="53">
        <f t="shared" si="8"/>
        <v>0</v>
      </c>
      <c r="L147" s="41"/>
      <c r="M147" s="42"/>
      <c r="N147" s="40">
        <f t="shared" si="9"/>
        <v>0</v>
      </c>
      <c r="O147" s="40"/>
      <c r="P147" s="40">
        <v>0</v>
      </c>
      <c r="Q147" s="41">
        <v>0</v>
      </c>
      <c r="R147" s="42">
        <v>0</v>
      </c>
      <c r="S147" s="42">
        <v>0</v>
      </c>
      <c r="T147" s="42">
        <v>0</v>
      </c>
      <c r="U147" s="41">
        <f t="shared" si="10"/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/>
    </row>
    <row r="148" spans="1:28" s="28" customFormat="1" ht="30" x14ac:dyDescent="0.2">
      <c r="A148" s="49"/>
      <c r="B148" s="9" t="s">
        <v>157</v>
      </c>
      <c r="C148" s="49" t="s">
        <v>265</v>
      </c>
      <c r="D148" s="10" t="s">
        <v>119</v>
      </c>
      <c r="E148" s="10" t="s">
        <v>124</v>
      </c>
      <c r="F148" s="9" t="s">
        <v>133</v>
      </c>
      <c r="G148" s="49"/>
      <c r="H148" s="17" t="s">
        <v>513</v>
      </c>
      <c r="I148" s="17" t="s">
        <v>514</v>
      </c>
      <c r="J148" s="17" t="s">
        <v>339</v>
      </c>
      <c r="K148" s="53">
        <f t="shared" si="8"/>
        <v>0</v>
      </c>
      <c r="L148" s="41"/>
      <c r="M148" s="42"/>
      <c r="N148" s="40">
        <f t="shared" si="9"/>
        <v>0</v>
      </c>
      <c r="O148" s="40"/>
      <c r="P148" s="40">
        <v>0</v>
      </c>
      <c r="Q148" s="41">
        <v>0</v>
      </c>
      <c r="R148" s="42">
        <v>0</v>
      </c>
      <c r="S148" s="42">
        <v>0</v>
      </c>
      <c r="T148" s="42">
        <v>0</v>
      </c>
      <c r="U148" s="41">
        <f t="shared" si="10"/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/>
    </row>
    <row r="149" spans="1:28" s="4" customFormat="1" ht="60" x14ac:dyDescent="0.25">
      <c r="A149" s="49"/>
      <c r="B149" s="9" t="s">
        <v>515</v>
      </c>
      <c r="C149" s="49">
        <v>330007</v>
      </c>
      <c r="D149" s="10" t="s">
        <v>119</v>
      </c>
      <c r="E149" s="10" t="s">
        <v>124</v>
      </c>
      <c r="F149" s="9" t="s">
        <v>133</v>
      </c>
      <c r="G149" s="49"/>
      <c r="H149" s="17" t="s">
        <v>516</v>
      </c>
      <c r="I149" s="17" t="s">
        <v>517</v>
      </c>
      <c r="J149" s="17" t="s">
        <v>336</v>
      </c>
      <c r="K149" s="53">
        <f t="shared" si="8"/>
        <v>0</v>
      </c>
      <c r="L149" s="41"/>
      <c r="M149" s="42"/>
      <c r="N149" s="40">
        <f t="shared" si="9"/>
        <v>0</v>
      </c>
      <c r="O149" s="40"/>
      <c r="P149" s="40">
        <v>0</v>
      </c>
      <c r="Q149" s="41">
        <v>0</v>
      </c>
      <c r="R149" s="42">
        <v>0</v>
      </c>
      <c r="S149" s="42">
        <v>0</v>
      </c>
      <c r="T149" s="42">
        <v>0</v>
      </c>
      <c r="U149" s="41">
        <f t="shared" si="10"/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/>
    </row>
    <row r="150" spans="1:28" s="4" customFormat="1" ht="30" customHeight="1" x14ac:dyDescent="0.25">
      <c r="A150" s="49">
        <v>106</v>
      </c>
      <c r="B150" s="9" t="s">
        <v>158</v>
      </c>
      <c r="C150" s="49" t="s">
        <v>267</v>
      </c>
      <c r="D150" s="10" t="s">
        <v>119</v>
      </c>
      <c r="E150" s="10" t="s">
        <v>124</v>
      </c>
      <c r="F150" s="9" t="s">
        <v>133</v>
      </c>
      <c r="G150" s="49"/>
      <c r="H150" s="17" t="s">
        <v>518</v>
      </c>
      <c r="I150" s="17" t="s">
        <v>519</v>
      </c>
      <c r="J150" s="17" t="s">
        <v>339</v>
      </c>
      <c r="K150" s="53">
        <f t="shared" si="8"/>
        <v>267620.65999999997</v>
      </c>
      <c r="L150" s="41"/>
      <c r="M150" s="42"/>
      <c r="N150" s="40">
        <f t="shared" si="9"/>
        <v>0</v>
      </c>
      <c r="O150" s="40"/>
      <c r="P150" s="40">
        <v>0</v>
      </c>
      <c r="Q150" s="41">
        <v>0</v>
      </c>
      <c r="R150" s="42">
        <v>0</v>
      </c>
      <c r="S150" s="42">
        <v>0</v>
      </c>
      <c r="T150" s="42">
        <v>0</v>
      </c>
      <c r="U150" s="41">
        <f t="shared" si="10"/>
        <v>267620.65999999997</v>
      </c>
      <c r="V150" s="42">
        <v>0</v>
      </c>
      <c r="W150" s="42">
        <v>0</v>
      </c>
      <c r="X150" s="42">
        <v>267620.65999999997</v>
      </c>
      <c r="Y150" s="42">
        <v>0</v>
      </c>
      <c r="Z150" s="42">
        <v>0</v>
      </c>
      <c r="AA150" s="42">
        <v>0</v>
      </c>
      <c r="AB150" s="42"/>
    </row>
    <row r="151" spans="1:28" s="4" customFormat="1" ht="30" customHeight="1" x14ac:dyDescent="0.25">
      <c r="A151" s="12"/>
      <c r="B151" s="14" t="s">
        <v>520</v>
      </c>
      <c r="C151" s="12"/>
      <c r="D151" s="10"/>
      <c r="E151" s="10"/>
      <c r="F151" s="9"/>
      <c r="G151" s="49"/>
      <c r="H151" s="9"/>
      <c r="I151" s="9"/>
      <c r="J151" s="9"/>
      <c r="K151" s="53">
        <f t="shared" si="8"/>
        <v>0</v>
      </c>
      <c r="L151" s="41"/>
      <c r="M151" s="42"/>
      <c r="N151" s="40">
        <f t="shared" si="9"/>
        <v>0</v>
      </c>
      <c r="O151" s="40"/>
      <c r="P151" s="40">
        <v>0</v>
      </c>
      <c r="Q151" s="41">
        <v>0</v>
      </c>
      <c r="R151" s="42">
        <v>0</v>
      </c>
      <c r="S151" s="42">
        <v>0</v>
      </c>
      <c r="T151" s="42">
        <v>0</v>
      </c>
      <c r="U151" s="41">
        <f t="shared" si="10"/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/>
    </row>
    <row r="152" spans="1:28" s="4" customFormat="1" ht="30" x14ac:dyDescent="0.25">
      <c r="A152" s="49">
        <v>107</v>
      </c>
      <c r="B152" s="9" t="s">
        <v>521</v>
      </c>
      <c r="C152" s="49">
        <v>330382</v>
      </c>
      <c r="D152" s="10" t="s">
        <v>118</v>
      </c>
      <c r="E152" s="10" t="s">
        <v>123</v>
      </c>
      <c r="F152" s="9" t="s">
        <v>131</v>
      </c>
      <c r="G152" s="49"/>
      <c r="H152" s="17" t="s">
        <v>522</v>
      </c>
      <c r="I152" s="17" t="s">
        <v>523</v>
      </c>
      <c r="J152" s="17" t="s">
        <v>339</v>
      </c>
      <c r="K152" s="53">
        <f t="shared" si="8"/>
        <v>43499800</v>
      </c>
      <c r="L152" s="41"/>
      <c r="M152" s="42"/>
      <c r="N152" s="40">
        <f t="shared" si="9"/>
        <v>0</v>
      </c>
      <c r="O152" s="40"/>
      <c r="P152" s="40">
        <v>0</v>
      </c>
      <c r="Q152" s="41">
        <v>0</v>
      </c>
      <c r="R152" s="42">
        <v>0</v>
      </c>
      <c r="S152" s="42">
        <v>0</v>
      </c>
      <c r="T152" s="42">
        <v>0</v>
      </c>
      <c r="U152" s="41">
        <f t="shared" si="10"/>
        <v>43499800</v>
      </c>
      <c r="V152" s="42">
        <v>0</v>
      </c>
      <c r="W152" s="42">
        <v>43499800</v>
      </c>
      <c r="X152" s="42">
        <v>43499800</v>
      </c>
      <c r="Y152" s="42">
        <v>0</v>
      </c>
      <c r="Z152" s="42">
        <v>43499800</v>
      </c>
      <c r="AA152" s="42">
        <v>0</v>
      </c>
      <c r="AB152" s="42"/>
    </row>
    <row r="153" spans="1:28" s="28" customFormat="1" ht="30" customHeight="1" x14ac:dyDescent="0.2">
      <c r="A153" s="35"/>
      <c r="B153" s="36" t="s">
        <v>524</v>
      </c>
      <c r="C153" s="35"/>
      <c r="D153" s="37"/>
      <c r="E153" s="37"/>
      <c r="F153" s="36"/>
      <c r="G153" s="35"/>
      <c r="H153" s="38"/>
      <c r="I153" s="38"/>
      <c r="J153" s="38"/>
      <c r="K153" s="47">
        <f t="shared" ref="K153:AB153" si="11">SUBTOTAL(109,K12:K152)</f>
        <v>18739298703.18</v>
      </c>
      <c r="L153" s="47">
        <f t="shared" si="11"/>
        <v>1232499690.1199999</v>
      </c>
      <c r="M153" s="47">
        <f t="shared" si="11"/>
        <v>15395072</v>
      </c>
      <c r="N153" s="47">
        <f t="shared" si="11"/>
        <v>7875946999.9899998</v>
      </c>
      <c r="O153" s="47">
        <f t="shared" si="11"/>
        <v>3039781703.2199998</v>
      </c>
      <c r="P153" s="47">
        <f t="shared" si="11"/>
        <v>4836165296.7700005</v>
      </c>
      <c r="Q153" s="47">
        <f t="shared" si="11"/>
        <v>2064060400</v>
      </c>
      <c r="R153" s="47">
        <f t="shared" si="11"/>
        <v>958495532.39999998</v>
      </c>
      <c r="S153" s="47">
        <f t="shared" si="11"/>
        <v>65126651.07</v>
      </c>
      <c r="T153" s="47">
        <f t="shared" si="11"/>
        <v>82621142.5</v>
      </c>
      <c r="U153" s="47">
        <f t="shared" si="11"/>
        <v>7566791613.0699997</v>
      </c>
      <c r="V153" s="47">
        <f t="shared" si="11"/>
        <v>1086378573.6800001</v>
      </c>
      <c r="W153" s="47">
        <f t="shared" si="11"/>
        <v>300583618</v>
      </c>
      <c r="X153" s="47">
        <f t="shared" si="11"/>
        <v>6309336561.0699997</v>
      </c>
      <c r="Y153" s="47">
        <f t="shared" si="11"/>
        <v>951681163.67999995</v>
      </c>
      <c r="Z153" s="47">
        <f t="shared" si="11"/>
        <v>300583618</v>
      </c>
      <c r="AA153" s="47">
        <f t="shared" si="11"/>
        <v>1257455052</v>
      </c>
      <c r="AB153" s="47">
        <f t="shared" si="11"/>
        <v>134697410</v>
      </c>
    </row>
    <row r="154" spans="1:28" s="4" customFormat="1" ht="30" customHeight="1" x14ac:dyDescent="0.25">
      <c r="A154" s="49"/>
      <c r="B154" s="29" t="s">
        <v>532</v>
      </c>
      <c r="C154" s="49"/>
      <c r="D154" s="10"/>
      <c r="E154" s="10"/>
      <c r="F154" s="9"/>
      <c r="G154" s="49"/>
      <c r="H154" s="17"/>
      <c r="I154" s="17"/>
      <c r="J154" s="17"/>
      <c r="K154" s="54">
        <f>L154+N154+Q154+U154</f>
        <v>1562283400</v>
      </c>
      <c r="L154" s="42">
        <v>40286000</v>
      </c>
      <c r="M154" s="42">
        <f>'[1]20.01.2023'!L153</f>
        <v>0</v>
      </c>
      <c r="N154" s="42">
        <v>167801700</v>
      </c>
      <c r="O154" s="42"/>
      <c r="P154" s="42"/>
      <c r="Q154" s="42">
        <f>286976100+382600</f>
        <v>287358700</v>
      </c>
      <c r="R154" s="42">
        <v>124969200</v>
      </c>
      <c r="S154" s="42">
        <v>22700600</v>
      </c>
      <c r="T154" s="42">
        <v>382600</v>
      </c>
      <c r="U154" s="42">
        <f>1052447100+14389900</f>
        <v>1066837000</v>
      </c>
      <c r="V154" s="42">
        <v>87322500</v>
      </c>
      <c r="W154" s="42">
        <v>14389900</v>
      </c>
      <c r="X154" s="42">
        <f>837555400+14389900</f>
        <v>851945300</v>
      </c>
      <c r="Y154" s="42">
        <v>77894100</v>
      </c>
      <c r="Z154" s="42">
        <v>14389900</v>
      </c>
      <c r="AA154" s="42">
        <v>214891700</v>
      </c>
      <c r="AB154" s="42">
        <v>9428400</v>
      </c>
    </row>
    <row r="155" spans="1:28" s="28" customFormat="1" ht="30" customHeight="1" x14ac:dyDescent="0.2">
      <c r="A155" s="12"/>
      <c r="B155" s="14" t="s">
        <v>526</v>
      </c>
      <c r="C155" s="12"/>
      <c r="D155" s="13"/>
      <c r="E155" s="13"/>
      <c r="F155" s="14"/>
      <c r="G155" s="12"/>
      <c r="H155" s="19"/>
      <c r="I155" s="19"/>
      <c r="J155" s="19"/>
      <c r="K155" s="41">
        <f>K153+K154</f>
        <v>20301582103.18</v>
      </c>
      <c r="L155" s="41">
        <f>L153+L154</f>
        <v>1272785690.1199999</v>
      </c>
      <c r="M155" s="41">
        <f t="shared" ref="M155:AB155" si="12">M153+M154</f>
        <v>15395072</v>
      </c>
      <c r="N155" s="41">
        <f t="shared" si="12"/>
        <v>8043748699.9899998</v>
      </c>
      <c r="O155" s="41"/>
      <c r="P155" s="41"/>
      <c r="Q155" s="41">
        <f t="shared" si="12"/>
        <v>2351419100</v>
      </c>
      <c r="R155" s="41">
        <f t="shared" si="12"/>
        <v>1083464732.4000001</v>
      </c>
      <c r="S155" s="41">
        <f t="shared" si="12"/>
        <v>87827251.069999993</v>
      </c>
      <c r="T155" s="41">
        <f t="shared" si="12"/>
        <v>83003742.5</v>
      </c>
      <c r="U155" s="41">
        <f t="shared" si="12"/>
        <v>8633628613.0699997</v>
      </c>
      <c r="V155" s="41">
        <f t="shared" si="12"/>
        <v>1173701073.6800001</v>
      </c>
      <c r="W155" s="41">
        <f t="shared" si="12"/>
        <v>314973518</v>
      </c>
      <c r="X155" s="41">
        <f t="shared" si="12"/>
        <v>7161281861.0699997</v>
      </c>
      <c r="Y155" s="41">
        <f t="shared" si="12"/>
        <v>1029575263.6799999</v>
      </c>
      <c r="Z155" s="41">
        <f t="shared" si="12"/>
        <v>314973518</v>
      </c>
      <c r="AA155" s="41">
        <f t="shared" si="12"/>
        <v>1472346752</v>
      </c>
      <c r="AB155" s="41">
        <f t="shared" si="12"/>
        <v>144125810</v>
      </c>
    </row>
    <row r="156" spans="1:28" s="28" customFormat="1" ht="30" customHeight="1" x14ac:dyDescent="0.2">
      <c r="A156" s="21"/>
      <c r="B156" s="22" t="s">
        <v>533</v>
      </c>
      <c r="C156" s="21"/>
      <c r="D156" s="23"/>
      <c r="E156" s="23"/>
      <c r="F156" s="22"/>
      <c r="G156" s="21"/>
      <c r="H156" s="24"/>
      <c r="I156" s="24"/>
      <c r="J156" s="24"/>
      <c r="K156" s="55">
        <f>L156+N156+Q156+U156</f>
        <v>20813795300</v>
      </c>
      <c r="L156" s="48">
        <v>1272785100</v>
      </c>
      <c r="M156" s="48"/>
      <c r="N156" s="48">
        <f>7965282200+78466500</f>
        <v>8043748700</v>
      </c>
      <c r="O156" s="48"/>
      <c r="P156" s="48"/>
      <c r="Q156" s="48">
        <f>2268415400+83003700</f>
        <v>2351419100</v>
      </c>
      <c r="R156" s="48">
        <v>1083464700</v>
      </c>
      <c r="S156" s="48">
        <v>93212300</v>
      </c>
      <c r="T156" s="48">
        <v>83003700</v>
      </c>
      <c r="U156" s="48">
        <f>8830868900+314973500</f>
        <v>9145842400</v>
      </c>
      <c r="V156" s="48">
        <v>1173701100</v>
      </c>
      <c r="W156" s="48">
        <v>314973500</v>
      </c>
      <c r="X156" s="48">
        <f>7358522100+314973500</f>
        <v>7673495600</v>
      </c>
      <c r="Y156" s="48">
        <v>1029575300</v>
      </c>
      <c r="Z156" s="48">
        <v>314973500</v>
      </c>
      <c r="AA156" s="48">
        <v>1472346800</v>
      </c>
      <c r="AB156" s="48">
        <v>144125800</v>
      </c>
    </row>
    <row r="157" spans="1:28" s="28" customFormat="1" ht="30" customHeight="1" x14ac:dyDescent="0.2">
      <c r="A157" s="12"/>
      <c r="B157" s="29" t="s">
        <v>545</v>
      </c>
      <c r="C157" s="12"/>
      <c r="D157" s="13"/>
      <c r="E157" s="13"/>
      <c r="F157" s="14"/>
      <c r="G157" s="12"/>
      <c r="H157" s="19"/>
      <c r="I157" s="19"/>
      <c r="J157" s="19"/>
      <c r="K157" s="41">
        <f>IF(K156=0,0,K155-K156)</f>
        <v>-512213196.81999999</v>
      </c>
      <c r="L157" s="41">
        <f>IF(L156=0,0,L155-L156)</f>
        <v>590.12</v>
      </c>
      <c r="M157" s="41">
        <f t="shared" ref="M157:AB157" si="13">IF(M156=0,0,M155-M156)</f>
        <v>0</v>
      </c>
      <c r="N157" s="41"/>
      <c r="O157" s="41"/>
      <c r="P157" s="41"/>
      <c r="Q157" s="41">
        <f t="shared" si="13"/>
        <v>0</v>
      </c>
      <c r="R157" s="41">
        <f t="shared" si="13"/>
        <v>32.4</v>
      </c>
      <c r="S157" s="41">
        <f t="shared" si="13"/>
        <v>-5385048.9299999997</v>
      </c>
      <c r="T157" s="41">
        <f t="shared" si="13"/>
        <v>42.5</v>
      </c>
      <c r="U157" s="41">
        <f t="shared" si="13"/>
        <v>-512213786.93000001</v>
      </c>
      <c r="V157" s="41">
        <f t="shared" si="13"/>
        <v>-26.32</v>
      </c>
      <c r="W157" s="41">
        <f t="shared" si="13"/>
        <v>18</v>
      </c>
      <c r="X157" s="41">
        <f t="shared" si="13"/>
        <v>-512213738.93000001</v>
      </c>
      <c r="Y157" s="41">
        <f t="shared" si="13"/>
        <v>-36.32</v>
      </c>
      <c r="Z157" s="41">
        <f t="shared" si="13"/>
        <v>18</v>
      </c>
      <c r="AA157" s="41">
        <f t="shared" si="13"/>
        <v>-48</v>
      </c>
      <c r="AB157" s="41">
        <f t="shared" si="13"/>
        <v>10</v>
      </c>
    </row>
    <row r="159" spans="1:28" x14ac:dyDescent="0.25">
      <c r="X159" s="51"/>
    </row>
  </sheetData>
  <autoFilter ref="A9:AB157" xr:uid="{00000000-0009-0000-0000-000000000000}">
    <filterColumn colId="11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mergeCells count="31">
    <mergeCell ref="Y1:AB1"/>
    <mergeCell ref="Q9:T9"/>
    <mergeCell ref="U9:AB9"/>
    <mergeCell ref="L10:L11"/>
    <mergeCell ref="M10:M11"/>
    <mergeCell ref="Q10:Q11"/>
    <mergeCell ref="R10:R11"/>
    <mergeCell ref="S10:S11"/>
    <mergeCell ref="T10:T11"/>
    <mergeCell ref="U10:U11"/>
    <mergeCell ref="V10:V11"/>
    <mergeCell ref="W10:W11"/>
    <mergeCell ref="X10:Z10"/>
    <mergeCell ref="AA10:AB10"/>
    <mergeCell ref="A2:AB2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N9:P9"/>
    <mergeCell ref="N10:N11"/>
    <mergeCell ref="O10:O11"/>
    <mergeCell ref="P10:P11"/>
    <mergeCell ref="J9:J11"/>
    <mergeCell ref="L9:M9"/>
    <mergeCell ref="K9:K11"/>
  </mergeCells>
  <hyperlinks>
    <hyperlink ref="H57" r:id="rId1" xr:uid="{00000000-0004-0000-0000-000000000000}"/>
  </hyperlinks>
  <pageMargins left="0.19685039370078741" right="0.19685039370078741" top="0.39370078740157483" bottom="0.19685039370078741" header="0.31496062992125984" footer="0.31496062992125984"/>
  <pageSetup paperSize="9" scale="3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31.01.2023</vt:lpstr>
      <vt:lpstr>'31.01.2023'!Заголовки_для_печати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RUSLAND</cp:lastModifiedBy>
  <cp:lastPrinted>2023-02-27T06:49:41Z</cp:lastPrinted>
  <dcterms:created xsi:type="dcterms:W3CDTF">2016-10-14T07:09:16Z</dcterms:created>
  <dcterms:modified xsi:type="dcterms:W3CDTF">2023-03-18T02:35:46Z</dcterms:modified>
</cp:coreProperties>
</file>